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8580" tabRatio="891" activeTab="1"/>
  </bookViews>
  <sheets>
    <sheet name="Sheet1" sheetId="1" r:id="rId1"/>
    <sheet name="TAXABLE" sheetId="2" r:id="rId2"/>
    <sheet name="TAXABLE - NO INTL" sheetId="3" r:id="rId3"/>
    <sheet name="TAXABLE - NO ALT" sheetId="4" r:id="rId4"/>
    <sheet name="TAXABLE - NO INTL - NO ALT" sheetId="5" r:id="rId5"/>
    <sheet name="MUNI" sheetId="6" r:id="rId6"/>
    <sheet name="MUNI - NO INTL" sheetId="7" r:id="rId7"/>
    <sheet name="MUNI - NO ALT" sheetId="8" r:id="rId8"/>
    <sheet name="MUNI - NO INTL - NO ALT" sheetId="9" r:id="rId9"/>
  </sheets>
  <definedNames>
    <definedName name="_xlnm.Print_Area" localSheetId="5">'MUNI'!$A$8:$N$85</definedName>
    <definedName name="_xlnm.Print_Area" localSheetId="7">'MUNI - NO ALT'!$A$8:$N$85</definedName>
    <definedName name="_xlnm.Print_Area" localSheetId="6">'MUNI - NO INTL'!$A$8:$N$85</definedName>
    <definedName name="_xlnm.Print_Area" localSheetId="8">'MUNI - NO INTL - NO ALT'!$A$8:$N$85</definedName>
    <definedName name="_xlnm.Print_Area" localSheetId="1">'TAXABLE'!$A$8:$AB$85</definedName>
    <definedName name="_xlnm.Print_Area" localSheetId="3">'TAXABLE - NO ALT'!$A$8:$N$85</definedName>
    <definedName name="_xlnm.Print_Area" localSheetId="2">'TAXABLE - NO INTL'!$A$8:$N$85</definedName>
    <definedName name="_xlnm.Print_Area" localSheetId="4">'TAXABLE - NO INTL - NO ALT'!$A$8:$N$85</definedName>
    <definedName name="_xlnm.Print_Titles" localSheetId="1">'TAXABLE'!$A:$D</definedName>
    <definedName name="_xlnm.Print_Titles" localSheetId="3">'TAXABLE - NO ALT'!$A:$D</definedName>
    <definedName name="_xlnm.Print_Titles" localSheetId="2">'TAXABLE - NO INTL'!$A:$D</definedName>
    <definedName name="_xlnm.Print_Titles" localSheetId="4">'TAXABLE - NO INTL - NO ALT'!$A:$D</definedName>
  </definedNames>
  <calcPr fullCalcOnLoad="1"/>
</workbook>
</file>

<file path=xl/sharedStrings.xml><?xml version="1.0" encoding="utf-8"?>
<sst xmlns="http://schemas.openxmlformats.org/spreadsheetml/2006/main" count="3375" uniqueCount="318">
  <si>
    <t>Conservative</t>
  </si>
  <si>
    <t>Balanced</t>
  </si>
  <si>
    <t>Growth &amp; Income</t>
  </si>
  <si>
    <t>Growth</t>
  </si>
  <si>
    <t>Aggr Growth</t>
  </si>
  <si>
    <t>Equity</t>
  </si>
  <si>
    <t>Fixed Income</t>
  </si>
  <si>
    <t>Alternatives</t>
  </si>
  <si>
    <t>Full Growth</t>
  </si>
  <si>
    <t>Moderate Growth</t>
  </si>
  <si>
    <t>Conservative Growth</t>
  </si>
  <si>
    <t>Portfolio</t>
  </si>
  <si>
    <t>Alt</t>
  </si>
  <si>
    <t>Current Name</t>
  </si>
  <si>
    <t>Down Side:</t>
  </si>
  <si>
    <t>Downside</t>
  </si>
  <si>
    <t>Collins Low Vol         15%</t>
  </si>
  <si>
    <t>Arbitrage Fund R  6%</t>
  </si>
  <si>
    <t>Hussman Strat      6%</t>
  </si>
  <si>
    <t>Phoenix R E Sec    6%</t>
  </si>
  <si>
    <t>RS Global Nat Res  6%</t>
  </si>
  <si>
    <t>RMK Intermediate 6%</t>
  </si>
  <si>
    <t>Ironwood Ptnrs II      15%</t>
  </si>
  <si>
    <t>Arbitrage Fund R  4%</t>
  </si>
  <si>
    <t>Hussman Strat      4%</t>
  </si>
  <si>
    <t>Phoenix R E Sec    4%</t>
  </si>
  <si>
    <t>RS Global Nat Res  4%</t>
  </si>
  <si>
    <t>Archstone Part      20%</t>
  </si>
  <si>
    <t>Non-Traded REIT     5%</t>
  </si>
  <si>
    <t>Arbitrage Fund R  3.2%%</t>
  </si>
  <si>
    <t>RMK Intermediate 3.2%</t>
  </si>
  <si>
    <t>Hussman Strat      3.2%</t>
  </si>
  <si>
    <t>Phoenix R E Sec    3.2%</t>
  </si>
  <si>
    <t>RS Global Nat Res  3.2%</t>
  </si>
  <si>
    <t>Diamond Hill           4.0%</t>
  </si>
  <si>
    <t>Collins Diversified   10%</t>
  </si>
  <si>
    <t>Campbell M-S TR     10%</t>
  </si>
  <si>
    <t>Arbitrage Fund R  2.5%</t>
  </si>
  <si>
    <t>Hussman Strat      2.5%</t>
  </si>
  <si>
    <t>Phoenix R E Sec    2.5%</t>
  </si>
  <si>
    <t>RS Global Nat Res  2.5%</t>
  </si>
  <si>
    <t>Diamond Hill           5.0%</t>
  </si>
  <si>
    <t>Campbell Multi-Strat   2.5%</t>
  </si>
  <si>
    <t>Diamond Hill           2.5%</t>
  </si>
  <si>
    <t>Pref   F o F  QP           10%</t>
  </si>
  <si>
    <t>Ironwood Partners II  10%</t>
  </si>
  <si>
    <t>RMK Intermediate 4%</t>
  </si>
  <si>
    <t>Non-Traded REIT    5%</t>
  </si>
  <si>
    <t>Non-Traded REIT   5%</t>
  </si>
  <si>
    <t>Arbitrage Fund R  3.2%</t>
  </si>
  <si>
    <t>Collins Long/Short   10%</t>
  </si>
  <si>
    <t>Large Cap</t>
  </si>
  <si>
    <t>Midcap</t>
  </si>
  <si>
    <t>Small Cap</t>
  </si>
  <si>
    <t>All Cap</t>
  </si>
  <si>
    <t>Int'l</t>
  </si>
  <si>
    <t>New Names</t>
  </si>
  <si>
    <t>Vanguard Short-Term Bond 12%</t>
  </si>
  <si>
    <t>Dodge &amp; Cox Income 24%</t>
  </si>
  <si>
    <t>PIMCO Real Return 4%</t>
  </si>
  <si>
    <t>Dodge &amp; Cox Income 15%</t>
  </si>
  <si>
    <t>PIMCO Real Return 5%</t>
  </si>
  <si>
    <t>Dodge &amp; Cox Income 13%</t>
  </si>
  <si>
    <t>PIMCO Real Return 2%</t>
  </si>
  <si>
    <t>Dodge &amp; Cox Income 8%</t>
  </si>
  <si>
    <t>Eaton Vance 6%, Chase Growth 4%</t>
  </si>
  <si>
    <t>RS Value</t>
  </si>
  <si>
    <t>Artisan SCV</t>
  </si>
  <si>
    <t>Thornburg</t>
  </si>
  <si>
    <t>Sovereign</t>
  </si>
  <si>
    <t>Schafer Cullen Hi Div 6%, Smith 4%</t>
  </si>
  <si>
    <t>Federated MCV</t>
  </si>
  <si>
    <t>Schafer Cullen</t>
  </si>
  <si>
    <t>Hancock Classic Value 11%, Chase 10%</t>
  </si>
  <si>
    <t>Hancock Classic Value 11%, Chase 7%</t>
  </si>
  <si>
    <t>Vanguard Strategic</t>
  </si>
  <si>
    <t>American Euro Pac</t>
  </si>
  <si>
    <t>Dana LC</t>
  </si>
  <si>
    <t>Dalton</t>
  </si>
  <si>
    <t>Dalton 14%, Hays 11%</t>
  </si>
  <si>
    <t xml:space="preserve">Schafer Cullen Hi Div </t>
  </si>
  <si>
    <t>Anchor</t>
  </si>
  <si>
    <t>Dana SC</t>
  </si>
  <si>
    <t>Hays</t>
  </si>
  <si>
    <t>RS Value 6%, Munder MidCap 6%</t>
  </si>
  <si>
    <t>AFBA 5 Star Small Cap</t>
  </si>
  <si>
    <t>Thornburg 10%, MFS Intl New Disc. 8%</t>
  </si>
  <si>
    <t>TCW LCV</t>
  </si>
  <si>
    <t>Golden Small Core Value</t>
  </si>
  <si>
    <t>Lotsoff</t>
  </si>
  <si>
    <t>Schafer Cullen SCV</t>
  </si>
  <si>
    <t>Thornburg 11%, MFS Intl New Disc. 9%</t>
  </si>
  <si>
    <t>Columbia Marsico Growth</t>
  </si>
  <si>
    <t>Northtrack Geneva Growth</t>
  </si>
  <si>
    <t>NWQ All Cap</t>
  </si>
  <si>
    <t>Thornburg 11%, MFS Intl New Disc. 10%</t>
  </si>
  <si>
    <t>Columbus Circle</t>
  </si>
  <si>
    <t>Columbia Partners</t>
  </si>
  <si>
    <t>Chesapeake Core Growth</t>
  </si>
  <si>
    <t>DWA Int'l ETF</t>
  </si>
  <si>
    <t>Wedgewood</t>
  </si>
  <si>
    <t>Smid Cap</t>
  </si>
  <si>
    <t>AMER FDS GROWTH FUND  16%</t>
  </si>
  <si>
    <t>RMK Intermediate 10%</t>
  </si>
  <si>
    <t>Diamond Hill          10%</t>
  </si>
  <si>
    <t>Diamond Hill           10%</t>
  </si>
  <si>
    <t>Diamond Hill           15%</t>
  </si>
  <si>
    <t>Amer. Funds Tax Exempt 15%</t>
  </si>
  <si>
    <t>Amer. Funds Tax Exempt 10%</t>
  </si>
  <si>
    <t>Amer. Funds Tax Exempt</t>
  </si>
  <si>
    <t>Franklin Fed T/E 5%</t>
  </si>
  <si>
    <t>model portfolios</t>
  </si>
  <si>
    <t>equity targets</t>
  </si>
  <si>
    <t>LC</t>
  </si>
  <si>
    <t>MC</t>
  </si>
  <si>
    <t>SC</t>
  </si>
  <si>
    <t>int'l</t>
  </si>
  <si>
    <t>Multi Cap</t>
  </si>
  <si>
    <t>RS VALUE</t>
  </si>
  <si>
    <t>AMER FDS CAP WRLD GR &amp; INC</t>
  </si>
  <si>
    <t>EATON VANCE LG CAP VALUE A</t>
  </si>
  <si>
    <t>ARTISAN MIDCAP VALUE</t>
  </si>
  <si>
    <t>HARTFORD CAP APPREC A</t>
  </si>
  <si>
    <t>ITHAX</t>
  </si>
  <si>
    <t>ARTQX</t>
  </si>
  <si>
    <t>EHSTX</t>
  </si>
  <si>
    <t>RSVAX</t>
  </si>
  <si>
    <t>CWGIX</t>
  </si>
  <si>
    <t>DODIX</t>
  </si>
  <si>
    <t>DODGE &amp; COX INCOME</t>
  </si>
  <si>
    <t>THORNBURG INTL VALUE I</t>
  </si>
  <si>
    <t>TGVIX</t>
  </si>
  <si>
    <t>BFAFX</t>
  </si>
  <si>
    <t>GFAFX</t>
  </si>
  <si>
    <t>GLDSX</t>
  </si>
  <si>
    <t>89833W402</t>
  </si>
  <si>
    <t>CHASE GROWTH</t>
  </si>
  <si>
    <t>MUNDER MIDCAP CORE GROWTH A</t>
  </si>
  <si>
    <t>GOLDEN SM CORE VALUE I</t>
  </si>
  <si>
    <t>SNOW CAP OPPTY I</t>
  </si>
  <si>
    <t>NUVEEN NWQ MULTI CAP VALUE A</t>
  </si>
  <si>
    <t>NQVAX</t>
  </si>
  <si>
    <t>MGOAX</t>
  </si>
  <si>
    <t>CHASX</t>
  </si>
  <si>
    <t>AMER FDS EUROPAC F</t>
  </si>
  <si>
    <t>AMER FDS BOND FUND OF AMER F</t>
  </si>
  <si>
    <t>DODGE &amp; COX INCOME 26%</t>
  </si>
  <si>
    <t>VICTORY DIVERSIFIED STOCK A</t>
  </si>
  <si>
    <t>SRVEX</t>
  </si>
  <si>
    <t>VBISX</t>
  </si>
  <si>
    <t>AEGFX</t>
  </si>
  <si>
    <t>HANCOCK CLAS VAL A 12%, CHESAPEAKE CORE GR 14%</t>
  </si>
  <si>
    <t>PZFVX   CHCGX</t>
  </si>
  <si>
    <t>RSVAX   ARTMX</t>
  </si>
  <si>
    <t>ARTMX</t>
  </si>
  <si>
    <t>ARTISAN MIDCAP</t>
  </si>
  <si>
    <t>GSXAX</t>
  </si>
  <si>
    <t>AMER FDS GROWTH FUND F</t>
  </si>
  <si>
    <t>TGGEX</t>
  </si>
  <si>
    <t>TCW Growth Equity I</t>
  </si>
  <si>
    <t>GARTMORE SMALL CORE A</t>
  </si>
  <si>
    <t>RSVAX   TGGEX</t>
  </si>
  <si>
    <t>RS VALUE 5%, ARTISAN MIDCAP 6%</t>
  </si>
  <si>
    <t>Benchmark:</t>
  </si>
  <si>
    <t>60% LB Aggregate</t>
  </si>
  <si>
    <t>40% S&amp;P 500</t>
  </si>
  <si>
    <t>50% LB Aggregate</t>
  </si>
  <si>
    <t>50% S&amp;P 500</t>
  </si>
  <si>
    <t>40% LB Aggregate</t>
  </si>
  <si>
    <t>60% S&amp;P 500</t>
  </si>
  <si>
    <t>20% LB Aggregate</t>
  </si>
  <si>
    <t>80% S&amp;P 500</t>
  </si>
  <si>
    <t>0% LB Aggregate</t>
  </si>
  <si>
    <t>100% S&amp;P 500</t>
  </si>
  <si>
    <t>60% LB Municipal</t>
  </si>
  <si>
    <t>50% LB Municipal</t>
  </si>
  <si>
    <t>40% LB Municipal</t>
  </si>
  <si>
    <t>0% LB Municipal</t>
  </si>
  <si>
    <t>20% LB Municipal</t>
  </si>
  <si>
    <t>CHCGX</t>
  </si>
  <si>
    <t>CHESAPEAKE CORE GROWTH</t>
  </si>
  <si>
    <t>HANCOCK CLAS VAL A 13%, CHESAPEAKE CORE GR 16%</t>
  </si>
  <si>
    <t>RS VALUE 6%, ARTISAN MIDCAP 7%</t>
  </si>
  <si>
    <t>Dodge &amp; Cox Income</t>
  </si>
  <si>
    <t>DODGE &amp; COX INCOME 39%</t>
  </si>
  <si>
    <t>Amer. Funds Tax Exempt 22%</t>
  </si>
  <si>
    <t>Amer. Funds Tax Exempt F</t>
  </si>
  <si>
    <t>VICTORY DIVERS STOCK A</t>
  </si>
  <si>
    <t>RS VALUE 9%  TCW GROWTH EQ 13%</t>
  </si>
  <si>
    <t>RS VALUE 8%, ARTISAN MIDCAP 8%</t>
  </si>
  <si>
    <t>HANCOCK CLAS VAL A 17%, CHESAPEAKE CORE GR 20%</t>
  </si>
  <si>
    <t>GOLDEN SMALL CORE VALUE I</t>
  </si>
  <si>
    <t>HANCOCK CLAS VAL A 20%, CHESAPEAKE CORE GR 22%</t>
  </si>
  <si>
    <t>RS VALUE 9%, ARTISAN MIDCAP 10%</t>
  </si>
  <si>
    <t>RS VALUE 10%  TCW GROWTH EQ 15%</t>
  </si>
  <si>
    <t>Amer. Funds Tax Exempt 25%</t>
  </si>
  <si>
    <t>Amer. Funds Tax Exempt 26%</t>
  </si>
  <si>
    <t xml:space="preserve">Amer. Funds Tax Exempt </t>
  </si>
  <si>
    <t>TAXABLE  -  WITH INTERNATIONAL, WITH ALT INV</t>
  </si>
  <si>
    <t>TAXABLE  -  NO INTERNATIONAL</t>
  </si>
  <si>
    <t>TAXABLE  -  NO ALT INV</t>
  </si>
  <si>
    <t>TAXABLE  -  NO INTERNATIONAL, NO ALT INV</t>
  </si>
  <si>
    <t>MUNI  -  WITH INTERNATIONAL, WITH ALT INV</t>
  </si>
  <si>
    <t>MUNI  -  NO INTERNATIONAL</t>
  </si>
  <si>
    <t>MUNI  -  NO ALT INV</t>
  </si>
  <si>
    <t>MUNI  -  NO INTERNATIONAL, NO ALT INV</t>
  </si>
  <si>
    <t>RIBIX</t>
  </si>
  <si>
    <t>DIAMX</t>
  </si>
  <si>
    <t>ARBFX</t>
  </si>
  <si>
    <t>PHRAX</t>
  </si>
  <si>
    <t>RSNRX</t>
  </si>
  <si>
    <t>AFTFX</t>
  </si>
  <si>
    <t>FKTIX</t>
  </si>
  <si>
    <t>Arbitrage Fund 10%</t>
  </si>
  <si>
    <t>Arbitrage Fund R  5%</t>
  </si>
  <si>
    <t>Diamond Hill    5%</t>
  </si>
  <si>
    <t>Phoenix R E Sec    5%</t>
  </si>
  <si>
    <t>RS Global Nat Res  5%</t>
  </si>
  <si>
    <t>Diamond Hill          7.5%</t>
  </si>
  <si>
    <t>CASH</t>
  </si>
  <si>
    <t>VANGUARD SHT TRM BD 12%</t>
  </si>
  <si>
    <t>RS VALUE 7%  TCW GROWTH EQ 9%</t>
  </si>
  <si>
    <t>Franklin Fed T/F 23%</t>
  </si>
  <si>
    <t>Franklin Fed T/F 8%</t>
  </si>
  <si>
    <t>Amer. Funds Tax Exempt 8%</t>
  </si>
  <si>
    <t>RMK Intermediate 12%</t>
  </si>
  <si>
    <t>RMK Intermediate 7%</t>
  </si>
  <si>
    <t>RMK Intermediate 20%</t>
  </si>
  <si>
    <t>SNOIX</t>
  </si>
  <si>
    <t>Diamond Hill          5%</t>
  </si>
  <si>
    <t xml:space="preserve">TGVIX </t>
  </si>
  <si>
    <t>RMK Intermediate 15%</t>
  </si>
  <si>
    <t>RS Global Nat Res  3%</t>
  </si>
  <si>
    <t>ARBITRAGE  2.5%</t>
  </si>
  <si>
    <t>RS VALUE 6%  TCW GROWTH EQ 9%</t>
  </si>
  <si>
    <t>Franklin Fed T/F 36%</t>
  </si>
  <si>
    <t>VANGUARD SHT TRM BD 19%</t>
  </si>
  <si>
    <t>Franklin Fed T/E 12%</t>
  </si>
  <si>
    <t xml:space="preserve">Dodge &amp; Cox Income </t>
  </si>
  <si>
    <t>DOES  NOT EQUAL 100%</t>
  </si>
  <si>
    <t>DOES NOT EQUAL 100%</t>
  </si>
  <si>
    <t>ALLOCATION  IS OVER 100%</t>
  </si>
  <si>
    <t>ALLOCTION  EQUALS MORE THAN 100%</t>
  </si>
  <si>
    <t>ALLOCATION MORE THAN 100%</t>
  </si>
  <si>
    <t>ALLOCATION DOES NOT EQUAL 100%</t>
  </si>
  <si>
    <t>ALLOCATOON IS OVER 100%</t>
  </si>
  <si>
    <t>ALLOCATION IS OVER 100%</t>
  </si>
  <si>
    <t>RS VALUE 9%  TCW GROWTH EQ 11%</t>
  </si>
  <si>
    <t>Franklin Fed T/E 3%</t>
  </si>
  <si>
    <t>EUROPAC F 12%, Harbor Intl Growth Inst 15%</t>
  </si>
  <si>
    <t>Alliance Bern Intl Val 11%, Harbor Intl Growth Inst 13%</t>
  </si>
  <si>
    <t>ABIAX  HAIGX</t>
  </si>
  <si>
    <t>AEGFX  HAIGX</t>
  </si>
  <si>
    <t>TGVIX   HAIGX</t>
  </si>
  <si>
    <t>Thornburg 10%, Harbor Intl Growth Inst. 8%</t>
  </si>
  <si>
    <t>Thornburg 11%, Harbor Intl Growth Inst. 10%</t>
  </si>
  <si>
    <t>Thornburg 11%, Harbor Intl Growth Inst 10%</t>
  </si>
  <si>
    <t>EUROPAC F 12%, Harbor Intl Growth Inst. 16%</t>
  </si>
  <si>
    <t>Alliance Bern Intl Val 12%, Harbor Intl Growth Inst. 16%</t>
  </si>
  <si>
    <t>Thornburg 12%, Harbor Intl Growth Inst. 12%</t>
  </si>
  <si>
    <t>Thornburg 11%, Harbor Int'l Growth 9%</t>
  </si>
  <si>
    <t>Thornburg 11%, Harbor Int'l Growth 10%</t>
  </si>
  <si>
    <t>Laudus Rosenberg Value L/S Equity Inv    3%</t>
  </si>
  <si>
    <t>BRMIX</t>
  </si>
  <si>
    <t>HARBOR MIDCAP GROWTH</t>
  </si>
  <si>
    <t>HAMGX</t>
  </si>
  <si>
    <t>FEDERATED STRATEGIC VALUE I</t>
  </si>
  <si>
    <t>SVAIX</t>
  </si>
  <si>
    <t>Golden SCCV</t>
  </si>
  <si>
    <t>Harbor Mid Cap Growth</t>
  </si>
  <si>
    <t>JennDry Dryden Small Cap Core</t>
  </si>
  <si>
    <t>Janus Adv Forty</t>
  </si>
  <si>
    <t>10k</t>
  </si>
  <si>
    <t>Cons</t>
  </si>
  <si>
    <t>Cons Gr</t>
  </si>
  <si>
    <t>Mod Gr</t>
  </si>
  <si>
    <t>Gr</t>
  </si>
  <si>
    <t>Full Gr</t>
  </si>
  <si>
    <t>Value</t>
  </si>
  <si>
    <t xml:space="preserve">Core </t>
  </si>
  <si>
    <t xml:space="preserve">Value </t>
  </si>
  <si>
    <t>Core</t>
  </si>
  <si>
    <t>500k</t>
  </si>
  <si>
    <t>1mm</t>
  </si>
  <si>
    <t>5mm</t>
  </si>
  <si>
    <t>Eagle Smid Core</t>
  </si>
  <si>
    <r>
      <t>RS VALUE 5%,</t>
    </r>
    <r>
      <rPr>
        <sz val="8"/>
        <color indexed="9"/>
        <rFont val="Arial"/>
        <family val="0"/>
      </rPr>
      <t xml:space="preserve"> HARBOR MIDCAP GROWTH 6%</t>
    </r>
  </si>
  <si>
    <r>
      <t>RSVAX</t>
    </r>
    <r>
      <rPr>
        <sz val="10"/>
        <color indexed="9"/>
        <rFont val="Arial"/>
        <family val="0"/>
      </rPr>
      <t xml:space="preserve">   HAMGX</t>
    </r>
  </si>
  <si>
    <r>
      <t xml:space="preserve">CULLEN HIGH DIVIDEND I 12%, </t>
    </r>
    <r>
      <rPr>
        <sz val="8"/>
        <rFont val="Arial"/>
        <family val="2"/>
      </rPr>
      <t>CHESAPEAKE CORE GR 14%</t>
    </r>
  </si>
  <si>
    <t>Gartmore Small Core A</t>
  </si>
  <si>
    <t>ALPHX</t>
  </si>
  <si>
    <t>Alpha Hedged Strategies 5%</t>
  </si>
  <si>
    <t>Phoenix Real  Estate Securities A 5%</t>
  </si>
  <si>
    <t>Alpha Hedged Strategies 7.5%</t>
  </si>
  <si>
    <t>RMK Intermediate Bond Fund I 20%</t>
  </si>
  <si>
    <t>RMK Intermediate Bond Fund I 17.5%</t>
  </si>
  <si>
    <t>RMK Intermediate Bond Fund I 12.5%</t>
  </si>
  <si>
    <t>Alpha Hedged Strategies 10%</t>
  </si>
  <si>
    <t>RMK Intermediate Bond Fund I 5%</t>
  </si>
  <si>
    <t>EMAAX</t>
  </si>
  <si>
    <t>AXA Enterprise M&amp;A A 6%</t>
  </si>
  <si>
    <t>AXA Enterprise M&amp;A A 5%</t>
  </si>
  <si>
    <t>AXA Enterprise M&amp;A A 2.5%</t>
  </si>
  <si>
    <t>Phoenix Real  Estate Securities A 6%</t>
  </si>
  <si>
    <t>Phoenix Real  Estate Securities A 2.5%</t>
  </si>
  <si>
    <t>RMK Intermediate Bond Fund I 12%</t>
  </si>
  <si>
    <t>RMK Intermediate Bond Fund I 15%</t>
  </si>
  <si>
    <t>Diamond Hill 5%</t>
  </si>
  <si>
    <r>
      <t xml:space="preserve">CHDVX  </t>
    </r>
    <r>
      <rPr>
        <sz val="10"/>
        <rFont val="Arial"/>
        <family val="0"/>
      </rPr>
      <t xml:space="preserve"> CHCGX</t>
    </r>
  </si>
  <si>
    <r>
      <t xml:space="preserve">Alliance Bern Intl Val </t>
    </r>
    <r>
      <rPr>
        <sz val="8"/>
        <color indexed="9"/>
        <rFont val="Arial"/>
        <family val="2"/>
      </rPr>
      <t>12%</t>
    </r>
    <r>
      <rPr>
        <sz val="8"/>
        <rFont val="Arial"/>
        <family val="0"/>
      </rPr>
      <t xml:space="preserve">, Harbor Intl Growth Inst </t>
    </r>
    <r>
      <rPr>
        <sz val="8"/>
        <color indexed="9"/>
        <rFont val="Arial"/>
        <family val="2"/>
      </rPr>
      <t>12%</t>
    </r>
  </si>
  <si>
    <r>
      <t xml:space="preserve">RS VALUE 7%  TCW GROWTH EQ </t>
    </r>
    <r>
      <rPr>
        <sz val="8"/>
        <color indexed="9"/>
        <rFont val="Arial"/>
        <family val="2"/>
      </rPr>
      <t>7%</t>
    </r>
  </si>
  <si>
    <r>
      <t xml:space="preserve">EUROPAC F </t>
    </r>
    <r>
      <rPr>
        <sz val="8"/>
        <color indexed="9"/>
        <rFont val="Arial"/>
        <family val="2"/>
      </rPr>
      <t>15%</t>
    </r>
    <r>
      <rPr>
        <sz val="8"/>
        <rFont val="Arial"/>
        <family val="0"/>
      </rPr>
      <t xml:space="preserve">, Harbor Intl Growth Inst </t>
    </r>
    <r>
      <rPr>
        <sz val="8"/>
        <color indexed="9"/>
        <rFont val="Arial"/>
        <family val="2"/>
      </rPr>
      <t>12%</t>
    </r>
  </si>
  <si>
    <t>Thornburg Value I</t>
  </si>
  <si>
    <t>Amer Funds Europacific F</t>
  </si>
  <si>
    <t>TVIFX</t>
  </si>
  <si>
    <t>AMER FDS GROWTH FUND F  16%</t>
  </si>
  <si>
    <r>
      <t>Thornburg</t>
    </r>
    <r>
      <rPr>
        <sz val="10"/>
        <rFont val="Arial"/>
        <family val="2"/>
      </rPr>
      <t xml:space="preserve"> 11%</t>
    </r>
    <r>
      <rPr>
        <sz val="8"/>
        <rFont val="Arial"/>
        <family val="2"/>
      </rPr>
      <t>, Harbor Intl Growth Inst.</t>
    </r>
    <r>
      <rPr>
        <sz val="10"/>
        <rFont val="Arial"/>
        <family val="2"/>
      </rPr>
      <t xml:space="preserve"> 10%</t>
    </r>
  </si>
  <si>
    <r>
      <t>Dana SC 10%</t>
    </r>
    <r>
      <rPr>
        <sz val="8"/>
        <rFont val="Arial"/>
        <family val="0"/>
      </rPr>
      <t xml:space="preserve">  Columbia Partners </t>
    </r>
    <r>
      <rPr>
        <sz val="8"/>
        <color indexed="9"/>
        <rFont val="Arial"/>
        <family val="2"/>
      </rPr>
      <t>10%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</si>
</sst>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0"/>
    </font>
    <font>
      <sz val="8"/>
      <color indexed="17"/>
      <name val="Arial"/>
      <family val="0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58"/>
      <name val="Arial"/>
      <family val="0"/>
    </font>
    <font>
      <b/>
      <sz val="10"/>
      <color indexed="58"/>
      <name val="Arial"/>
      <family val="0"/>
    </font>
    <font>
      <sz val="8"/>
      <color indexed="58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59" applyNumberFormat="1" applyFill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10" fontId="0" fillId="0" borderId="11" xfId="0" applyNumberForma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0" fontId="0" fillId="0" borderId="12" xfId="0" applyNumberFormat="1" applyFill="1" applyBorder="1" applyAlignment="1">
      <alignment/>
    </xf>
    <xf numFmtId="0" fontId="9" fillId="0" borderId="12" xfId="0" applyFont="1" applyFill="1" applyBorder="1" applyAlignment="1" quotePrefix="1">
      <alignment horizontal="left"/>
    </xf>
    <xf numFmtId="0" fontId="3" fillId="0" borderId="12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12" xfId="0" applyFont="1" applyFill="1" applyBorder="1" applyAlignment="1" quotePrefix="1">
      <alignment horizontal="left"/>
    </xf>
    <xf numFmtId="10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10" fontId="0" fillId="0" borderId="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0" fontId="0" fillId="34" borderId="0" xfId="0" applyNumberFormat="1" applyFill="1" applyBorder="1" applyAlignment="1">
      <alignment/>
    </xf>
    <xf numFmtId="0" fontId="1" fillId="34" borderId="0" xfId="0" applyFont="1" applyFill="1" applyBorder="1" applyAlignment="1" quotePrefix="1">
      <alignment horizontal="left"/>
    </xf>
    <xf numFmtId="10" fontId="0" fillId="34" borderId="0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9" fillId="34" borderId="0" xfId="0" applyFont="1" applyFill="1" applyBorder="1" applyAlignment="1" quotePrefix="1">
      <alignment horizontal="left"/>
    </xf>
    <xf numFmtId="164" fontId="0" fillId="34" borderId="0" xfId="0" applyNumberFormat="1" applyFill="1" applyBorder="1" applyAlignment="1">
      <alignment/>
    </xf>
    <xf numFmtId="0" fontId="3" fillId="34" borderId="0" xfId="0" applyFont="1" applyFill="1" applyBorder="1" applyAlignment="1" quotePrefix="1">
      <alignment horizontal="left"/>
    </xf>
    <xf numFmtId="0" fontId="1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1" xfId="0" applyFont="1" applyFill="1" applyBorder="1" applyAlignment="1">
      <alignment/>
    </xf>
    <xf numFmtId="10" fontId="2" fillId="34" borderId="11" xfId="0" applyNumberFormat="1" applyFont="1" applyFill="1" applyBorder="1" applyAlignment="1">
      <alignment/>
    </xf>
    <xf numFmtId="164" fontId="2" fillId="34" borderId="17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1" fillId="34" borderId="12" xfId="0" applyFont="1" applyFill="1" applyBorder="1" applyAlignment="1" quotePrefix="1">
      <alignment horizontal="left"/>
    </xf>
    <xf numFmtId="10" fontId="0" fillId="34" borderId="12" xfId="0" applyNumberFormat="1" applyFont="1" applyFill="1" applyBorder="1" applyAlignment="1">
      <alignment/>
    </xf>
    <xf numFmtId="164" fontId="0" fillId="34" borderId="13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0" fontId="2" fillId="34" borderId="11" xfId="0" applyNumberFormat="1" applyFont="1" applyFill="1" applyBorder="1" applyAlignment="1">
      <alignment/>
    </xf>
    <xf numFmtId="164" fontId="2" fillId="34" borderId="17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 quotePrefix="1">
      <alignment horizontal="left"/>
    </xf>
    <xf numFmtId="0" fontId="12" fillId="34" borderId="0" xfId="0" applyFont="1" applyFill="1" applyAlignment="1">
      <alignment/>
    </xf>
    <xf numFmtId="0" fontId="1" fillId="34" borderId="12" xfId="0" applyFont="1" applyFill="1" applyBorder="1" applyAlignment="1">
      <alignment horizontal="left"/>
    </xf>
    <xf numFmtId="10" fontId="0" fillId="34" borderId="0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0" fontId="0" fillId="34" borderId="12" xfId="0" applyNumberFormat="1" applyFont="1" applyFill="1" applyBorder="1" applyAlignment="1">
      <alignment/>
    </xf>
    <xf numFmtId="164" fontId="0" fillId="34" borderId="13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10" fontId="14" fillId="34" borderId="11" xfId="0" applyNumberFormat="1" applyFont="1" applyFill="1" applyBorder="1" applyAlignment="1">
      <alignment/>
    </xf>
    <xf numFmtId="164" fontId="14" fillId="34" borderId="17" xfId="0" applyNumberFormat="1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10" fontId="13" fillId="34" borderId="0" xfId="0" applyNumberFormat="1" applyFont="1" applyFill="1" applyBorder="1" applyAlignment="1">
      <alignment/>
    </xf>
    <xf numFmtId="164" fontId="13" fillId="34" borderId="10" xfId="0" applyNumberFormat="1" applyFont="1" applyFill="1" applyBorder="1" applyAlignment="1">
      <alignment/>
    </xf>
    <xf numFmtId="0" fontId="15" fillId="34" borderId="0" xfId="0" applyFont="1" applyFill="1" applyBorder="1" applyAlignment="1" quotePrefix="1">
      <alignment horizontal="left"/>
    </xf>
    <xf numFmtId="0" fontId="15" fillId="34" borderId="0" xfId="0" applyFont="1" applyFill="1" applyBorder="1" applyAlignment="1">
      <alignment horizontal="left"/>
    </xf>
    <xf numFmtId="0" fontId="13" fillId="34" borderId="16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left"/>
    </xf>
    <xf numFmtId="10" fontId="13" fillId="34" borderId="12" xfId="0" applyNumberFormat="1" applyFont="1" applyFill="1" applyBorder="1" applyAlignment="1">
      <alignment/>
    </xf>
    <xf numFmtId="164" fontId="13" fillId="34" borderId="13" xfId="0" applyNumberFormat="1" applyFont="1" applyFill="1" applyBorder="1" applyAlignment="1">
      <alignment/>
    </xf>
    <xf numFmtId="10" fontId="0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10" fontId="0" fillId="0" borderId="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0" fontId="0" fillId="0" borderId="13" xfId="0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0" fillId="37" borderId="0" xfId="0" applyFill="1" applyAlignment="1">
      <alignment/>
    </xf>
    <xf numFmtId="0" fontId="1" fillId="3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quotePrefix="1">
      <alignment horizontal="left"/>
    </xf>
    <xf numFmtId="0" fontId="0" fillId="0" borderId="12" xfId="0" applyFont="1" applyFill="1" applyBorder="1" applyAlignment="1">
      <alignment horizontal="left"/>
    </xf>
    <xf numFmtId="0" fontId="0" fillId="36" borderId="0" xfId="0" applyFont="1" applyFill="1" applyBorder="1" applyAlignment="1">
      <alignment/>
    </xf>
    <xf numFmtId="10" fontId="16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164" fontId="10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0" fillId="34" borderId="12" xfId="0" applyNumberFormat="1" applyFont="1" applyFill="1" applyBorder="1" applyAlignment="1">
      <alignment horizontal="center"/>
    </xf>
    <xf numFmtId="164" fontId="11" fillId="34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D53" sqref="D53"/>
    </sheetView>
  </sheetViews>
  <sheetFormatPr defaultColWidth="9.140625" defaultRowHeight="12.75"/>
  <sheetData>
    <row r="1" spans="2:14" ht="12.75">
      <c r="B1" t="s">
        <v>272</v>
      </c>
      <c r="F1" t="s">
        <v>282</v>
      </c>
      <c r="J1" t="s">
        <v>283</v>
      </c>
      <c r="N1" t="s">
        <v>284</v>
      </c>
    </row>
    <row r="2" spans="2:16" ht="12.75">
      <c r="B2" t="s">
        <v>278</v>
      </c>
      <c r="C2" t="s">
        <v>279</v>
      </c>
      <c r="D2" t="s">
        <v>3</v>
      </c>
      <c r="F2" t="s">
        <v>280</v>
      </c>
      <c r="G2" t="s">
        <v>281</v>
      </c>
      <c r="H2" t="s">
        <v>3</v>
      </c>
      <c r="J2" t="s">
        <v>280</v>
      </c>
      <c r="K2" t="s">
        <v>281</v>
      </c>
      <c r="L2" t="s">
        <v>3</v>
      </c>
      <c r="N2" t="s">
        <v>280</v>
      </c>
      <c r="O2" t="s">
        <v>281</v>
      </c>
      <c r="P2" t="s">
        <v>3</v>
      </c>
    </row>
    <row r="3" spans="1:16" ht="12.75" hidden="1">
      <c r="A3" s="203" t="s">
        <v>273</v>
      </c>
      <c r="B3" s="203">
        <v>63</v>
      </c>
      <c r="C3" s="203"/>
      <c r="D3" s="203">
        <v>37</v>
      </c>
      <c r="E3" s="203"/>
      <c r="F3" s="203">
        <v>63</v>
      </c>
      <c r="G3" s="203"/>
      <c r="H3" s="203">
        <v>37</v>
      </c>
      <c r="J3" s="203">
        <v>63</v>
      </c>
      <c r="K3" s="203"/>
      <c r="L3" s="203">
        <v>37</v>
      </c>
      <c r="N3" s="203">
        <v>63</v>
      </c>
      <c r="O3" s="203"/>
      <c r="P3" s="203">
        <v>37</v>
      </c>
    </row>
    <row r="4" ht="12.75" hidden="1"/>
    <row r="5" ht="12.75" hidden="1"/>
    <row r="6" ht="12.75" hidden="1"/>
    <row r="7" ht="12.75" hidden="1"/>
    <row r="8" ht="12.75" hidden="1"/>
    <row r="9" ht="12.75" hidden="1"/>
    <row r="10" spans="1:16" ht="12.75" hidden="1">
      <c r="A10" s="203" t="s">
        <v>274</v>
      </c>
      <c r="B10" s="203">
        <v>56</v>
      </c>
      <c r="C10" s="203"/>
      <c r="D10" s="203">
        <v>44</v>
      </c>
      <c r="E10" s="203"/>
      <c r="F10" s="203">
        <v>56</v>
      </c>
      <c r="G10" s="203"/>
      <c r="H10" s="203">
        <v>44</v>
      </c>
      <c r="J10" s="203">
        <v>56</v>
      </c>
      <c r="K10" s="203"/>
      <c r="L10" s="203">
        <v>44</v>
      </c>
      <c r="N10" s="203">
        <v>56</v>
      </c>
      <c r="O10" s="203"/>
      <c r="P10" s="203">
        <v>44</v>
      </c>
    </row>
    <row r="11" spans="2:3" ht="12.75" hidden="1">
      <c r="B11">
        <v>14</v>
      </c>
      <c r="C11">
        <v>6.5</v>
      </c>
    </row>
    <row r="12" spans="2:3" ht="12.75" hidden="1">
      <c r="B12">
        <v>5</v>
      </c>
      <c r="C12">
        <v>14.5</v>
      </c>
    </row>
    <row r="13" ht="12.75" hidden="1">
      <c r="C13">
        <v>10</v>
      </c>
    </row>
    <row r="14" ht="12.75" hidden="1">
      <c r="C14">
        <v>13</v>
      </c>
    </row>
    <row r="15" ht="12.75" hidden="1">
      <c r="C15">
        <v>25</v>
      </c>
    </row>
    <row r="16" ht="12.75" hidden="1"/>
    <row r="17" ht="12.75" hidden="1"/>
    <row r="18" ht="12.75" hidden="1"/>
    <row r="19" spans="1:16" ht="12.75" hidden="1">
      <c r="A19" s="203" t="s">
        <v>275</v>
      </c>
      <c r="B19" s="203">
        <v>50</v>
      </c>
      <c r="C19" s="203"/>
      <c r="D19" s="203">
        <v>50</v>
      </c>
      <c r="E19" s="203"/>
      <c r="F19" s="203">
        <v>50</v>
      </c>
      <c r="G19" s="203"/>
      <c r="H19" s="203">
        <v>50</v>
      </c>
      <c r="J19" s="203">
        <v>50</v>
      </c>
      <c r="K19" s="203"/>
      <c r="L19" s="203">
        <v>50</v>
      </c>
      <c r="N19" s="203">
        <v>50</v>
      </c>
      <c r="O19" s="203"/>
      <c r="P19" s="203">
        <v>50</v>
      </c>
    </row>
    <row r="20" spans="3:4" ht="12.75" hidden="1">
      <c r="C20">
        <v>5</v>
      </c>
      <c r="D20">
        <v>16</v>
      </c>
    </row>
    <row r="21" ht="12.75" hidden="1">
      <c r="C21">
        <v>21</v>
      </c>
    </row>
    <row r="22" ht="12.75" hidden="1">
      <c r="C22">
        <v>18</v>
      </c>
    </row>
    <row r="23" ht="12.75" hidden="1">
      <c r="C23">
        <v>13</v>
      </c>
    </row>
    <row r="24" ht="12.75" hidden="1">
      <c r="C24">
        <v>25</v>
      </c>
    </row>
    <row r="25" ht="12.75" hidden="1"/>
    <row r="26" ht="12.75" hidden="1"/>
    <row r="28" spans="1:16" ht="12.75">
      <c r="A28" s="203" t="s">
        <v>276</v>
      </c>
      <c r="B28" s="203">
        <v>44</v>
      </c>
      <c r="C28" s="203"/>
      <c r="D28" s="203">
        <v>56</v>
      </c>
      <c r="E28" s="203"/>
      <c r="F28" s="203">
        <v>44</v>
      </c>
      <c r="G28" s="203"/>
      <c r="H28" s="203">
        <v>56</v>
      </c>
      <c r="J28" s="203">
        <v>44</v>
      </c>
      <c r="K28" s="203"/>
      <c r="L28" s="203">
        <v>56</v>
      </c>
      <c r="N28" s="203">
        <v>44</v>
      </c>
      <c r="O28" s="203"/>
      <c r="P28" s="203">
        <v>56</v>
      </c>
    </row>
    <row r="29" spans="3:16" ht="12.75">
      <c r="C29">
        <v>8</v>
      </c>
      <c r="D29">
        <v>18</v>
      </c>
      <c r="F29">
        <v>12</v>
      </c>
      <c r="G29">
        <v>10</v>
      </c>
      <c r="H29">
        <v>16</v>
      </c>
      <c r="J29">
        <v>12</v>
      </c>
      <c r="K29">
        <v>10</v>
      </c>
      <c r="L29">
        <v>16</v>
      </c>
      <c r="N29">
        <v>12</v>
      </c>
      <c r="O29">
        <v>11</v>
      </c>
      <c r="P29">
        <v>16</v>
      </c>
    </row>
    <row r="30" spans="3:16" ht="12.75">
      <c r="C30">
        <v>13</v>
      </c>
      <c r="D30">
        <v>10</v>
      </c>
      <c r="G30">
        <v>11</v>
      </c>
      <c r="H30">
        <v>11</v>
      </c>
      <c r="K30">
        <v>11</v>
      </c>
      <c r="L30">
        <v>11</v>
      </c>
      <c r="O30">
        <v>30</v>
      </c>
      <c r="P30">
        <v>21</v>
      </c>
    </row>
    <row r="31" spans="3:16" ht="12.75">
      <c r="C31">
        <v>21</v>
      </c>
      <c r="H31">
        <v>10</v>
      </c>
      <c r="L31">
        <v>10</v>
      </c>
      <c r="P31">
        <v>10</v>
      </c>
    </row>
    <row r="32" spans="3:11" ht="12.75">
      <c r="C32">
        <v>10</v>
      </c>
      <c r="G32">
        <v>30</v>
      </c>
      <c r="K32">
        <v>30</v>
      </c>
    </row>
    <row r="33" ht="12.75">
      <c r="C33">
        <v>20</v>
      </c>
    </row>
    <row r="34" spans="6:16" ht="12.75">
      <c r="F34" s="203">
        <v>12</v>
      </c>
      <c r="G34" s="203">
        <f>SUM(G29:G32)</f>
        <v>51</v>
      </c>
      <c r="H34" s="203">
        <f>SUM(H29:H32)</f>
        <v>37</v>
      </c>
      <c r="J34" s="203">
        <v>12</v>
      </c>
      <c r="K34" s="203">
        <f>SUM(K29:K32)</f>
        <v>51</v>
      </c>
      <c r="L34" s="203">
        <f>SUM(L29:L32)</f>
        <v>37</v>
      </c>
      <c r="N34" s="203">
        <v>12</v>
      </c>
      <c r="O34" s="203">
        <f>SUM(O29:O32)</f>
        <v>41</v>
      </c>
      <c r="P34" s="203">
        <f>SUM(P29:P32)</f>
        <v>47</v>
      </c>
    </row>
    <row r="35" spans="6:16" ht="12.75">
      <c r="F35">
        <f>F34+25</f>
        <v>37</v>
      </c>
      <c r="H35">
        <f>H34+25</f>
        <v>62</v>
      </c>
      <c r="J35">
        <f>J34+25</f>
        <v>37</v>
      </c>
      <c r="L35">
        <f>L34+25</f>
        <v>62</v>
      </c>
      <c r="N35">
        <f>N34+21</f>
        <v>33</v>
      </c>
      <c r="P35">
        <f>P34+21</f>
        <v>68</v>
      </c>
    </row>
    <row r="36" spans="1:16" ht="12.75">
      <c r="A36" s="203" t="s">
        <v>277</v>
      </c>
      <c r="B36" s="203">
        <v>37</v>
      </c>
      <c r="C36" s="203"/>
      <c r="D36" s="203">
        <v>63</v>
      </c>
      <c r="E36" s="203"/>
      <c r="F36" s="203">
        <v>37</v>
      </c>
      <c r="G36" s="203"/>
      <c r="H36" s="203">
        <v>63</v>
      </c>
      <c r="J36" s="203">
        <v>37</v>
      </c>
      <c r="K36" s="203"/>
      <c r="L36" s="203">
        <v>63</v>
      </c>
      <c r="N36" s="203">
        <v>37</v>
      </c>
      <c r="O36" s="203"/>
      <c r="P36" s="203">
        <v>63</v>
      </c>
    </row>
    <row r="37" spans="3:16" ht="12.75">
      <c r="C37">
        <v>11</v>
      </c>
      <c r="D37">
        <v>21</v>
      </c>
      <c r="F37">
        <v>10</v>
      </c>
      <c r="G37">
        <v>10</v>
      </c>
      <c r="H37">
        <v>22</v>
      </c>
      <c r="J37">
        <v>9</v>
      </c>
      <c r="K37">
        <v>25</v>
      </c>
      <c r="L37">
        <v>25</v>
      </c>
      <c r="N37">
        <v>9</v>
      </c>
      <c r="O37">
        <v>8</v>
      </c>
      <c r="P37">
        <v>25</v>
      </c>
    </row>
    <row r="38" spans="3:16" ht="12.75">
      <c r="C38">
        <v>14</v>
      </c>
      <c r="D38">
        <v>10</v>
      </c>
      <c r="G38">
        <v>25</v>
      </c>
      <c r="H38">
        <v>18</v>
      </c>
      <c r="K38">
        <v>15</v>
      </c>
      <c r="L38">
        <v>26</v>
      </c>
      <c r="O38">
        <v>25</v>
      </c>
      <c r="P38">
        <v>18</v>
      </c>
    </row>
    <row r="39" spans="3:15" ht="12.75">
      <c r="C39">
        <v>12</v>
      </c>
      <c r="D39">
        <v>15</v>
      </c>
      <c r="G39">
        <v>15</v>
      </c>
      <c r="O39">
        <v>15</v>
      </c>
    </row>
    <row r="41" spans="3:16" ht="12.75">
      <c r="C41">
        <v>15</v>
      </c>
      <c r="F41" s="203">
        <f>SUM(F37:F40)</f>
        <v>10</v>
      </c>
      <c r="G41" s="203">
        <f>SUM(G37:G40)</f>
        <v>50</v>
      </c>
      <c r="H41" s="203">
        <f>SUM(H37:H40)</f>
        <v>40</v>
      </c>
      <c r="J41" s="203">
        <f>SUM(J37:J40)</f>
        <v>9</v>
      </c>
      <c r="K41" s="203">
        <f>SUM(K37:K40)</f>
        <v>40</v>
      </c>
      <c r="L41" s="203">
        <f>SUM(L37:L40)</f>
        <v>51</v>
      </c>
      <c r="N41" s="203">
        <f>SUM(N37:N40)</f>
        <v>9</v>
      </c>
      <c r="O41" s="203">
        <f>SUM(O37:O40)</f>
        <v>48</v>
      </c>
      <c r="P41" s="203">
        <f>SUM(P37:P40)</f>
        <v>43</v>
      </c>
    </row>
    <row r="42" spans="6:16" ht="12.75">
      <c r="F42">
        <f>F41+25</f>
        <v>35</v>
      </c>
      <c r="H42">
        <f>H41+25</f>
        <v>65</v>
      </c>
      <c r="J42">
        <f>J41+20</f>
        <v>29</v>
      </c>
      <c r="L42">
        <f>L41+20</f>
        <v>71</v>
      </c>
      <c r="N42">
        <f>N41+24</f>
        <v>33</v>
      </c>
      <c r="P42">
        <f>P41+24</f>
        <v>67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B88"/>
  <sheetViews>
    <sheetView tabSelected="1" zoomScaleSheetLayoutView="75" zoomScalePageLayoutView="0" workbookViewId="0" topLeftCell="A1">
      <selection activeCell="H76" sqref="H76"/>
    </sheetView>
  </sheetViews>
  <sheetFormatPr defaultColWidth="9.140625" defaultRowHeight="12.75"/>
  <cols>
    <col min="1" max="1" width="18.00390625" style="1" bestFit="1" customWidth="1"/>
    <col min="2" max="2" width="20.140625" style="1" bestFit="1" customWidth="1"/>
    <col min="3" max="3" width="9.57421875" style="2" bestFit="1" customWidth="1"/>
    <col min="4" max="4" width="9.421875" style="1" customWidth="1"/>
    <col min="5" max="5" width="12.140625" style="1" bestFit="1" customWidth="1"/>
    <col min="6" max="6" width="13.8515625" style="1" customWidth="1"/>
    <col min="7" max="7" width="35.8515625" style="1" customWidth="1"/>
    <col min="8" max="8" width="12.140625" style="2" bestFit="1" customWidth="1"/>
    <col min="9" max="9" width="11.8515625" style="3" bestFit="1" customWidth="1"/>
    <col min="10" max="10" width="12.140625" style="1" bestFit="1" customWidth="1"/>
    <col min="11" max="11" width="16.421875" style="1" customWidth="1"/>
    <col min="12" max="12" width="43.57421875" style="1" customWidth="1"/>
    <col min="13" max="13" width="9.00390625" style="2" customWidth="1"/>
    <col min="14" max="14" width="11.8515625" style="3" bestFit="1" customWidth="1"/>
    <col min="15" max="15" width="12.140625" style="1" bestFit="1" customWidth="1"/>
    <col min="16" max="16" width="30.00390625" style="1" bestFit="1" customWidth="1"/>
    <col min="17" max="17" width="9.57421875" style="2" bestFit="1" customWidth="1"/>
    <col min="18" max="18" width="10.421875" style="3" bestFit="1" customWidth="1"/>
    <col min="19" max="19" width="2.8515625" style="3" customWidth="1"/>
    <col min="20" max="20" width="11.140625" style="1" customWidth="1"/>
    <col min="21" max="21" width="29.8515625" style="1" customWidth="1"/>
    <col min="22" max="22" width="9.421875" style="1" bestFit="1" customWidth="1"/>
    <col min="23" max="23" width="12.57421875" style="1" customWidth="1"/>
    <col min="24" max="24" width="2.8515625" style="1" customWidth="1"/>
    <col min="25" max="25" width="11.140625" style="1" customWidth="1"/>
    <col min="26" max="26" width="27.57421875" style="1" customWidth="1"/>
    <col min="27" max="27" width="9.28125" style="1" bestFit="1" customWidth="1"/>
    <col min="28" max="28" width="11.8515625" style="1" customWidth="1"/>
    <col min="29" max="16384" width="9.140625" style="1" customWidth="1"/>
  </cols>
  <sheetData>
    <row r="2" spans="2:11" ht="12.75">
      <c r="B2" t="s">
        <v>111</v>
      </c>
      <c r="C2" s="49"/>
      <c r="H2" s="49"/>
      <c r="I2" s="50"/>
      <c r="J2" s="50"/>
      <c r="K2" s="50"/>
    </row>
    <row r="3" spans="2:11" ht="12.75">
      <c r="B3" t="s">
        <v>112</v>
      </c>
      <c r="C3" s="49"/>
      <c r="D3" s="51">
        <v>0.3</v>
      </c>
      <c r="E3" s="51">
        <v>0.5</v>
      </c>
      <c r="F3" s="51"/>
      <c r="G3" s="51">
        <v>0.6</v>
      </c>
      <c r="H3" s="2">
        <v>0.7</v>
      </c>
      <c r="I3" s="49">
        <v>0.85</v>
      </c>
      <c r="J3" s="50"/>
      <c r="K3" s="50"/>
    </row>
    <row r="4" spans="2:11" ht="12.75">
      <c r="B4" t="s">
        <v>113</v>
      </c>
      <c r="C4" s="49">
        <v>0.35</v>
      </c>
      <c r="D4" s="49">
        <f>C4*0.3</f>
        <v>0.105</v>
      </c>
      <c r="E4" s="49">
        <f>C4*50%</f>
        <v>0.175</v>
      </c>
      <c r="F4" s="49"/>
      <c r="G4" s="49">
        <f>C4*0.6</f>
        <v>0.21</v>
      </c>
      <c r="H4" s="2">
        <f>C4*0.7</f>
        <v>0.24499999999999997</v>
      </c>
      <c r="I4" s="49">
        <f>C4*0.85</f>
        <v>0.2975</v>
      </c>
      <c r="J4" s="50"/>
      <c r="K4" s="50"/>
    </row>
    <row r="5" spans="2:11" ht="12.75">
      <c r="B5" t="s">
        <v>114</v>
      </c>
      <c r="C5" s="49">
        <v>0.2</v>
      </c>
      <c r="D5" s="49">
        <f>C5*0.3</f>
        <v>0.06</v>
      </c>
      <c r="E5" s="49">
        <f>C5*50%</f>
        <v>0.1</v>
      </c>
      <c r="F5" s="49"/>
      <c r="G5" s="49">
        <f>C5*0.6</f>
        <v>0.12</v>
      </c>
      <c r="H5" s="2">
        <f>C5*0.7</f>
        <v>0.13999999999999999</v>
      </c>
      <c r="I5" s="49">
        <f>C5*0.85</f>
        <v>0.17</v>
      </c>
      <c r="J5" s="50"/>
      <c r="K5" s="50"/>
    </row>
    <row r="6" spans="2:11" ht="12.75">
      <c r="B6" t="s">
        <v>115</v>
      </c>
      <c r="C6" s="49">
        <v>0.15</v>
      </c>
      <c r="D6" s="49">
        <f>C6*0.3</f>
        <v>0.045</v>
      </c>
      <c r="E6" s="49">
        <f>C6*50%</f>
        <v>0.075</v>
      </c>
      <c r="F6" s="49"/>
      <c r="G6" s="49">
        <f>C6*0.6</f>
        <v>0.09</v>
      </c>
      <c r="H6" s="2">
        <f>C6*0.7</f>
        <v>0.105</v>
      </c>
      <c r="I6" s="49">
        <f>C6*0.85</f>
        <v>0.1275</v>
      </c>
      <c r="J6" s="50"/>
      <c r="K6" s="50"/>
    </row>
    <row r="7" spans="2:11" ht="12.75">
      <c r="B7" t="s">
        <v>116</v>
      </c>
      <c r="C7" s="49">
        <v>0.3</v>
      </c>
      <c r="D7" s="49">
        <f>C7*0.3</f>
        <v>0.09</v>
      </c>
      <c r="E7" s="49">
        <f>C7*50%</f>
        <v>0.15</v>
      </c>
      <c r="F7" s="49"/>
      <c r="G7" s="49">
        <f>C7*0.6</f>
        <v>0.18</v>
      </c>
      <c r="H7" s="2">
        <f>C7*0.7</f>
        <v>0.21</v>
      </c>
      <c r="I7" s="49">
        <f>C7*0.85</f>
        <v>0.255</v>
      </c>
      <c r="J7" s="50"/>
      <c r="K7" s="50"/>
    </row>
    <row r="8" spans="1:6" ht="12.75">
      <c r="A8" s="6" t="s">
        <v>13</v>
      </c>
      <c r="B8" s="8" t="s">
        <v>56</v>
      </c>
      <c r="F8" s="6" t="s">
        <v>198</v>
      </c>
    </row>
    <row r="9" spans="5:28" s="7" customFormat="1" ht="16.5" thickBot="1">
      <c r="E9" s="216">
        <v>10000</v>
      </c>
      <c r="F9" s="216"/>
      <c r="G9" s="217"/>
      <c r="H9" s="217"/>
      <c r="I9" s="217"/>
      <c r="J9" s="216">
        <v>50000</v>
      </c>
      <c r="K9" s="216"/>
      <c r="L9" s="217"/>
      <c r="M9" s="217"/>
      <c r="N9" s="217"/>
      <c r="O9" s="216">
        <v>500000</v>
      </c>
      <c r="P9" s="217"/>
      <c r="Q9" s="217"/>
      <c r="R9" s="217"/>
      <c r="T9" s="216">
        <v>1000000</v>
      </c>
      <c r="U9" s="217"/>
      <c r="V9" s="217"/>
      <c r="W9" s="217"/>
      <c r="Y9" s="216">
        <v>5000000</v>
      </c>
      <c r="Z9" s="217"/>
      <c r="AA9" s="217"/>
      <c r="AB9" s="217"/>
    </row>
    <row r="10" spans="1:28" ht="12.75">
      <c r="A10" s="20" t="s">
        <v>0</v>
      </c>
      <c r="B10" s="43" t="s">
        <v>0</v>
      </c>
      <c r="C10" s="37"/>
      <c r="D10" s="12"/>
      <c r="E10" s="48"/>
      <c r="F10" s="12"/>
      <c r="G10" s="43" t="s">
        <v>11</v>
      </c>
      <c r="H10" s="38">
        <f>SUM(H11:H20)</f>
        <v>1</v>
      </c>
      <c r="I10" s="39">
        <f>SUM(I11:I20)</f>
        <v>10000</v>
      </c>
      <c r="J10" s="48"/>
      <c r="K10" s="12"/>
      <c r="L10" s="43" t="s">
        <v>11</v>
      </c>
      <c r="M10" s="38">
        <f>SUM(M11:M20)</f>
        <v>1</v>
      </c>
      <c r="N10" s="39">
        <f>SUM(N11:N20)</f>
        <v>50000</v>
      </c>
      <c r="O10" s="48"/>
      <c r="P10" s="43" t="s">
        <v>11</v>
      </c>
      <c r="Q10" s="38">
        <f>SUM(Q11:Q20)</f>
        <v>1</v>
      </c>
      <c r="R10" s="39">
        <f>SUM(R11:R20)</f>
        <v>500000</v>
      </c>
      <c r="S10" s="13"/>
      <c r="T10" s="48"/>
      <c r="U10" s="43" t="s">
        <v>11</v>
      </c>
      <c r="V10" s="38">
        <f>SUM(V11:V20)</f>
        <v>1</v>
      </c>
      <c r="W10" s="39">
        <f>SUM(W11:W20)</f>
        <v>1000000</v>
      </c>
      <c r="X10" s="12"/>
      <c r="Y10" s="48"/>
      <c r="Z10" s="43" t="s">
        <v>11</v>
      </c>
      <c r="AA10" s="38">
        <f>SUM(AA11:AA20)</f>
        <v>1</v>
      </c>
      <c r="AB10" s="39">
        <f>SUM(AB11:AB20)</f>
        <v>5000000</v>
      </c>
    </row>
    <row r="11" spans="1:28" ht="12.75">
      <c r="A11" s="21"/>
      <c r="B11" s="89" t="s">
        <v>14</v>
      </c>
      <c r="C11" s="86">
        <v>-0.05</v>
      </c>
      <c r="D11" s="89"/>
      <c r="E11" s="88" t="s">
        <v>51</v>
      </c>
      <c r="F11" s="89"/>
      <c r="G11" s="53"/>
      <c r="H11" s="54"/>
      <c r="I11" s="55"/>
      <c r="J11" s="56" t="s">
        <v>51</v>
      </c>
      <c r="K11" s="57" t="s">
        <v>148</v>
      </c>
      <c r="L11" s="53" t="s">
        <v>147</v>
      </c>
      <c r="M11" s="54">
        <v>0.1</v>
      </c>
      <c r="N11" s="55">
        <f>M11*$J$9</f>
        <v>5000</v>
      </c>
      <c r="O11" s="56" t="s">
        <v>51</v>
      </c>
      <c r="P11" s="53" t="s">
        <v>65</v>
      </c>
      <c r="Q11" s="54">
        <v>0.1</v>
      </c>
      <c r="R11" s="55">
        <f>Q11*$O$9</f>
        <v>50000</v>
      </c>
      <c r="S11" s="64"/>
      <c r="T11" s="56" t="s">
        <v>51</v>
      </c>
      <c r="U11" s="53" t="s">
        <v>69</v>
      </c>
      <c r="V11" s="54">
        <v>0.1</v>
      </c>
      <c r="W11" s="55">
        <f>V11*$T$9</f>
        <v>100000</v>
      </c>
      <c r="X11" s="57"/>
      <c r="Y11" s="56" t="s">
        <v>51</v>
      </c>
      <c r="Z11" s="53" t="s">
        <v>70</v>
      </c>
      <c r="AA11" s="54">
        <v>0.1</v>
      </c>
      <c r="AB11" s="55">
        <f>AA11*$Y$9</f>
        <v>500000</v>
      </c>
    </row>
    <row r="12" spans="1:28" ht="12.75">
      <c r="A12" s="21"/>
      <c r="B12" s="57" t="s">
        <v>5</v>
      </c>
      <c r="C12" s="168">
        <v>0.3</v>
      </c>
      <c r="D12" s="57"/>
      <c r="E12" s="56" t="s">
        <v>52</v>
      </c>
      <c r="F12" s="57"/>
      <c r="G12" s="53"/>
      <c r="H12" s="54"/>
      <c r="I12" s="55">
        <f>H12*E9</f>
        <v>0</v>
      </c>
      <c r="J12" s="56" t="s">
        <v>52</v>
      </c>
      <c r="K12" s="57" t="s">
        <v>126</v>
      </c>
      <c r="L12" s="53" t="s">
        <v>118</v>
      </c>
      <c r="M12" s="54">
        <v>0.06</v>
      </c>
      <c r="N12" s="55">
        <f>M12*$J$9</f>
        <v>3000</v>
      </c>
      <c r="O12" s="56" t="s">
        <v>52</v>
      </c>
      <c r="P12" s="53" t="s">
        <v>66</v>
      </c>
      <c r="Q12" s="54">
        <v>0.06</v>
      </c>
      <c r="R12" s="55">
        <f>Q12*$O$9</f>
        <v>30000</v>
      </c>
      <c r="S12" s="64"/>
      <c r="T12" s="56" t="s">
        <v>52</v>
      </c>
      <c r="U12" s="53" t="s">
        <v>66</v>
      </c>
      <c r="V12" s="54">
        <v>0.06</v>
      </c>
      <c r="W12" s="55">
        <f>V12*$T$9</f>
        <v>60000</v>
      </c>
      <c r="X12" s="57"/>
      <c r="Y12" s="56" t="s">
        <v>52</v>
      </c>
      <c r="Z12" s="53" t="s">
        <v>71</v>
      </c>
      <c r="AA12" s="54">
        <v>0.06</v>
      </c>
      <c r="AB12" s="55">
        <f>AA12*$Y$9</f>
        <v>300000</v>
      </c>
    </row>
    <row r="13" spans="1:28" ht="12.75">
      <c r="A13" s="21"/>
      <c r="B13" s="57" t="s">
        <v>6</v>
      </c>
      <c r="C13" s="168">
        <v>0.4</v>
      </c>
      <c r="D13" s="57"/>
      <c r="E13" s="56" t="s">
        <v>53</v>
      </c>
      <c r="F13" s="57"/>
      <c r="G13" s="53"/>
      <c r="H13" s="54"/>
      <c r="I13" s="55"/>
      <c r="J13" s="56" t="s">
        <v>53</v>
      </c>
      <c r="K13" s="57" t="s">
        <v>134</v>
      </c>
      <c r="L13" s="53" t="s">
        <v>191</v>
      </c>
      <c r="M13" s="54">
        <v>0.05</v>
      </c>
      <c r="N13" s="55">
        <f>M13*$J$9</f>
        <v>2500</v>
      </c>
      <c r="O13" s="56" t="s">
        <v>53</v>
      </c>
      <c r="P13" s="202" t="s">
        <v>268</v>
      </c>
      <c r="Q13" s="54">
        <v>0.05</v>
      </c>
      <c r="R13" s="55">
        <f>Q13*$O$9</f>
        <v>25000</v>
      </c>
      <c r="S13" s="64"/>
      <c r="T13" s="56" t="s">
        <v>53</v>
      </c>
      <c r="U13" s="202" t="s">
        <v>268</v>
      </c>
      <c r="V13" s="54">
        <v>0.05</v>
      </c>
      <c r="W13" s="55">
        <f>V13*$T$9</f>
        <v>50000</v>
      </c>
      <c r="X13" s="57"/>
      <c r="Y13" s="56" t="s">
        <v>53</v>
      </c>
      <c r="Z13" s="202" t="s">
        <v>285</v>
      </c>
      <c r="AA13" s="54">
        <v>0.05</v>
      </c>
      <c r="AB13" s="55">
        <f>AA13*$Y$9</f>
        <v>250000</v>
      </c>
    </row>
    <row r="14" spans="1:28" ht="12.75">
      <c r="A14" s="21"/>
      <c r="B14" s="57" t="s">
        <v>7</v>
      </c>
      <c r="C14" s="168">
        <v>0.3</v>
      </c>
      <c r="D14" s="57"/>
      <c r="E14" s="56" t="s">
        <v>117</v>
      </c>
      <c r="F14" s="201" t="s">
        <v>314</v>
      </c>
      <c r="G14" s="202" t="s">
        <v>312</v>
      </c>
      <c r="H14" s="212">
        <v>0.25</v>
      </c>
      <c r="I14" s="55">
        <f>H14*E9</f>
        <v>2500</v>
      </c>
      <c r="J14" s="56" t="s">
        <v>117</v>
      </c>
      <c r="K14" s="57"/>
      <c r="L14" s="53"/>
      <c r="M14" s="54"/>
      <c r="N14" s="55"/>
      <c r="O14" s="56" t="s">
        <v>117</v>
      </c>
      <c r="P14" s="53"/>
      <c r="Q14" s="54"/>
      <c r="R14" s="55"/>
      <c r="S14" s="64"/>
      <c r="T14" s="56" t="s">
        <v>54</v>
      </c>
      <c r="U14" s="53"/>
      <c r="V14" s="54"/>
      <c r="W14" s="55"/>
      <c r="X14" s="57"/>
      <c r="Y14" s="56" t="s">
        <v>54</v>
      </c>
      <c r="Z14" s="53"/>
      <c r="AA14" s="54"/>
      <c r="AB14" s="55"/>
    </row>
    <row r="15" spans="1:28" ht="12.75">
      <c r="A15" s="21"/>
      <c r="B15" s="57"/>
      <c r="C15" s="54"/>
      <c r="D15" s="57"/>
      <c r="E15" s="56" t="s">
        <v>55</v>
      </c>
      <c r="F15" s="201" t="s">
        <v>150</v>
      </c>
      <c r="G15" s="202" t="s">
        <v>313</v>
      </c>
      <c r="H15" s="212">
        <v>0.05</v>
      </c>
      <c r="I15" s="55">
        <f>H15*E9</f>
        <v>500</v>
      </c>
      <c r="J15" s="56" t="s">
        <v>55</v>
      </c>
      <c r="K15" s="57" t="s">
        <v>131</v>
      </c>
      <c r="L15" s="53" t="s">
        <v>130</v>
      </c>
      <c r="M15" s="54">
        <v>0.09</v>
      </c>
      <c r="N15" s="55">
        <f>M15*$J$9</f>
        <v>4500</v>
      </c>
      <c r="O15" s="56" t="s">
        <v>55</v>
      </c>
      <c r="P15" s="53" t="s">
        <v>68</v>
      </c>
      <c r="Q15" s="54">
        <v>0.09</v>
      </c>
      <c r="R15" s="55">
        <f>Q15*$O$9</f>
        <v>45000</v>
      </c>
      <c r="S15" s="64"/>
      <c r="T15" s="56" t="s">
        <v>55</v>
      </c>
      <c r="U15" s="53" t="s">
        <v>68</v>
      </c>
      <c r="V15" s="54">
        <v>0.09</v>
      </c>
      <c r="W15" s="55">
        <f>V15*$T$9</f>
        <v>90000</v>
      </c>
      <c r="X15" s="57"/>
      <c r="Y15" s="56" t="s">
        <v>55</v>
      </c>
      <c r="Z15" s="53" t="s">
        <v>68</v>
      </c>
      <c r="AA15" s="54">
        <v>0.09</v>
      </c>
      <c r="AB15" s="55">
        <f>AA15*$Y$9</f>
        <v>450000</v>
      </c>
    </row>
    <row r="16" spans="1:28" ht="12.75">
      <c r="A16" s="21"/>
      <c r="B16" s="57"/>
      <c r="C16" s="54"/>
      <c r="D16" s="57"/>
      <c r="E16" s="56" t="s">
        <v>219</v>
      </c>
      <c r="F16" s="57"/>
      <c r="G16" s="57"/>
      <c r="H16" s="54">
        <v>0.02</v>
      </c>
      <c r="I16" s="55">
        <f>H16*$E$9</f>
        <v>200</v>
      </c>
      <c r="J16" s="56" t="s">
        <v>219</v>
      </c>
      <c r="K16" s="57"/>
      <c r="L16" s="57"/>
      <c r="M16" s="54">
        <v>0.02</v>
      </c>
      <c r="N16" s="55">
        <f>M16*$J$9</f>
        <v>1000</v>
      </c>
      <c r="O16" s="56"/>
      <c r="P16" s="57"/>
      <c r="Q16" s="54"/>
      <c r="R16" s="55"/>
      <c r="S16" s="64"/>
      <c r="T16" s="56"/>
      <c r="U16" s="57"/>
      <c r="V16" s="54"/>
      <c r="W16" s="55"/>
      <c r="X16" s="57"/>
      <c r="Y16" s="56"/>
      <c r="Z16" s="57"/>
      <c r="AA16" s="54"/>
      <c r="AB16" s="55"/>
    </row>
    <row r="17" spans="1:28" ht="12.75">
      <c r="A17" s="21"/>
      <c r="B17" s="57" t="s">
        <v>163</v>
      </c>
      <c r="C17" s="54" t="s">
        <v>164</v>
      </c>
      <c r="D17" s="57"/>
      <c r="E17" s="56" t="s">
        <v>6</v>
      </c>
      <c r="F17" s="57" t="s">
        <v>128</v>
      </c>
      <c r="G17" s="53" t="s">
        <v>129</v>
      </c>
      <c r="H17" s="54">
        <v>0.38</v>
      </c>
      <c r="I17" s="55">
        <f>H17*$E$9</f>
        <v>3800</v>
      </c>
      <c r="J17" s="56" t="s">
        <v>6</v>
      </c>
      <c r="K17" s="57" t="s">
        <v>149</v>
      </c>
      <c r="L17" s="53" t="s">
        <v>220</v>
      </c>
      <c r="M17" s="54">
        <v>0.38</v>
      </c>
      <c r="N17" s="55">
        <f>M17*$J$9</f>
        <v>19000</v>
      </c>
      <c r="O17" s="56" t="s">
        <v>6</v>
      </c>
      <c r="P17" s="53" t="s">
        <v>57</v>
      </c>
      <c r="Q17" s="54">
        <v>0.4</v>
      </c>
      <c r="R17" s="55">
        <f>Q17*$O$9</f>
        <v>200000</v>
      </c>
      <c r="S17" s="64"/>
      <c r="T17" s="56" t="s">
        <v>6</v>
      </c>
      <c r="U17" s="53" t="s">
        <v>57</v>
      </c>
      <c r="V17" s="54">
        <v>0.4</v>
      </c>
      <c r="W17" s="55">
        <f>V17*$T$9</f>
        <v>400000</v>
      </c>
      <c r="X17" s="57"/>
      <c r="Y17" s="56" t="s">
        <v>6</v>
      </c>
      <c r="Z17" s="53" t="s">
        <v>57</v>
      </c>
      <c r="AA17" s="54">
        <v>0.4</v>
      </c>
      <c r="AB17" s="55">
        <f>AA17*$Y$9</f>
        <v>2000000</v>
      </c>
    </row>
    <row r="18" spans="1:28" ht="12.75">
      <c r="A18" s="21"/>
      <c r="B18" s="57"/>
      <c r="C18" s="54" t="s">
        <v>165</v>
      </c>
      <c r="D18" s="57"/>
      <c r="E18" s="56"/>
      <c r="F18" s="57"/>
      <c r="G18" s="53"/>
      <c r="H18" s="54"/>
      <c r="I18" s="55"/>
      <c r="J18" s="56"/>
      <c r="K18" s="57" t="s">
        <v>128</v>
      </c>
      <c r="L18" s="53" t="s">
        <v>146</v>
      </c>
      <c r="M18" s="54"/>
      <c r="N18" s="55"/>
      <c r="O18" s="56"/>
      <c r="P18" s="53" t="s">
        <v>58</v>
      </c>
      <c r="Q18" s="54"/>
      <c r="R18" s="55"/>
      <c r="S18" s="64"/>
      <c r="T18" s="56"/>
      <c r="U18" s="53" t="s">
        <v>58</v>
      </c>
      <c r="V18" s="54"/>
      <c r="W18" s="55"/>
      <c r="X18" s="57"/>
      <c r="Y18" s="56"/>
      <c r="Z18" s="53" t="s">
        <v>58</v>
      </c>
      <c r="AA18" s="54"/>
      <c r="AB18" s="55"/>
    </row>
    <row r="19" spans="1:28" ht="12.75">
      <c r="A19" s="21"/>
      <c r="B19" s="57"/>
      <c r="C19" s="54"/>
      <c r="D19" s="57"/>
      <c r="E19" s="56"/>
      <c r="F19" s="57"/>
      <c r="G19" s="53"/>
      <c r="H19" s="54"/>
      <c r="I19" s="55"/>
      <c r="J19" s="56"/>
      <c r="K19" s="89"/>
      <c r="L19" s="53"/>
      <c r="M19" s="54"/>
      <c r="N19" s="55"/>
      <c r="O19" s="56"/>
      <c r="P19" s="53" t="s">
        <v>59</v>
      </c>
      <c r="Q19" s="54"/>
      <c r="R19" s="55"/>
      <c r="S19" s="64"/>
      <c r="T19" s="56"/>
      <c r="U19" s="53" t="s">
        <v>59</v>
      </c>
      <c r="V19" s="54"/>
      <c r="W19" s="55"/>
      <c r="X19" s="57"/>
      <c r="Y19" s="56"/>
      <c r="Z19" s="53" t="s">
        <v>59</v>
      </c>
      <c r="AA19" s="54"/>
      <c r="AB19" s="55"/>
    </row>
    <row r="20" spans="1:28" ht="12" customHeight="1">
      <c r="A20" s="21"/>
      <c r="B20" s="57"/>
      <c r="C20" s="54"/>
      <c r="D20" s="57"/>
      <c r="E20" s="56" t="s">
        <v>12</v>
      </c>
      <c r="F20" s="201" t="s">
        <v>290</v>
      </c>
      <c r="G20" s="202" t="s">
        <v>291</v>
      </c>
      <c r="H20" s="54">
        <v>0.3</v>
      </c>
      <c r="I20" s="55">
        <f>H20*$E$9</f>
        <v>3000</v>
      </c>
      <c r="J20" s="56" t="s">
        <v>12</v>
      </c>
      <c r="K20" s="201" t="s">
        <v>299</v>
      </c>
      <c r="L20" s="202" t="s">
        <v>300</v>
      </c>
      <c r="M20" s="54">
        <v>0.3</v>
      </c>
      <c r="N20" s="55">
        <f>M20*$J$9</f>
        <v>15000</v>
      </c>
      <c r="O20" s="56" t="s">
        <v>12</v>
      </c>
      <c r="P20" s="58" t="s">
        <v>17</v>
      </c>
      <c r="Q20" s="54">
        <v>0.3</v>
      </c>
      <c r="R20" s="55">
        <f>Q20*$O$9</f>
        <v>150000</v>
      </c>
      <c r="S20" s="64"/>
      <c r="T20" s="56" t="s">
        <v>12</v>
      </c>
      <c r="U20" s="58" t="s">
        <v>17</v>
      </c>
      <c r="V20" s="54">
        <v>0.3</v>
      </c>
      <c r="W20" s="55">
        <f>V20*$T$9</f>
        <v>300000</v>
      </c>
      <c r="X20" s="57"/>
      <c r="Y20" s="56" t="s">
        <v>12</v>
      </c>
      <c r="Z20" s="58" t="s">
        <v>16</v>
      </c>
      <c r="AA20" s="54">
        <v>0.3</v>
      </c>
      <c r="AB20" s="55">
        <f>AA20*$Y$9</f>
        <v>1500000</v>
      </c>
    </row>
    <row r="21" spans="1:28" ht="12" customHeight="1">
      <c r="A21" s="21"/>
      <c r="B21" s="57"/>
      <c r="C21" s="54"/>
      <c r="D21" s="57"/>
      <c r="E21" s="56"/>
      <c r="F21" s="201" t="s">
        <v>209</v>
      </c>
      <c r="G21" s="202" t="s">
        <v>292</v>
      </c>
      <c r="H21" s="54"/>
      <c r="I21" s="55"/>
      <c r="J21" s="56"/>
      <c r="K21" s="205" t="s">
        <v>206</v>
      </c>
      <c r="L21" s="58" t="s">
        <v>305</v>
      </c>
      <c r="M21" s="54"/>
      <c r="N21" s="55"/>
      <c r="O21" s="56"/>
      <c r="P21" s="58" t="s">
        <v>21</v>
      </c>
      <c r="Q21" s="54"/>
      <c r="R21" s="55"/>
      <c r="S21" s="64"/>
      <c r="T21" s="56"/>
      <c r="U21" s="58" t="s">
        <v>21</v>
      </c>
      <c r="V21" s="54"/>
      <c r="W21" s="55"/>
      <c r="X21" s="57"/>
      <c r="Y21" s="56"/>
      <c r="Z21" s="58" t="s">
        <v>22</v>
      </c>
      <c r="AA21" s="54"/>
      <c r="AB21" s="55"/>
    </row>
    <row r="22" spans="1:28" ht="12" customHeight="1">
      <c r="A22" s="21"/>
      <c r="B22" s="57"/>
      <c r="C22" s="54"/>
      <c r="D22" s="57"/>
      <c r="E22" s="56"/>
      <c r="F22" s="201" t="s">
        <v>206</v>
      </c>
      <c r="G22" s="202" t="s">
        <v>294</v>
      </c>
      <c r="H22" s="54"/>
      <c r="I22" s="55"/>
      <c r="J22" s="56"/>
      <c r="K22" s="205" t="s">
        <v>209</v>
      </c>
      <c r="L22" s="70" t="s">
        <v>303</v>
      </c>
      <c r="M22" s="54"/>
      <c r="N22" s="55"/>
      <c r="O22" s="56"/>
      <c r="P22" s="58" t="s">
        <v>18</v>
      </c>
      <c r="Q22" s="54"/>
      <c r="R22" s="55"/>
      <c r="S22" s="64"/>
      <c r="T22" s="56"/>
      <c r="U22" s="58" t="s">
        <v>18</v>
      </c>
      <c r="V22" s="54"/>
      <c r="W22" s="55"/>
      <c r="X22" s="57"/>
      <c r="Y22" s="56"/>
      <c r="Z22" s="169"/>
      <c r="AA22" s="170"/>
      <c r="AB22" s="171"/>
    </row>
    <row r="23" spans="1:28" ht="12.75">
      <c r="A23" s="21"/>
      <c r="B23" s="172"/>
      <c r="C23" s="170"/>
      <c r="D23" s="172"/>
      <c r="E23" s="173"/>
      <c r="F23" s="205"/>
      <c r="G23" s="58"/>
      <c r="H23" s="54"/>
      <c r="I23" s="55"/>
      <c r="J23" s="56"/>
      <c r="K23" s="205" t="s">
        <v>210</v>
      </c>
      <c r="L23" s="58" t="s">
        <v>20</v>
      </c>
      <c r="M23" s="54"/>
      <c r="N23" s="55"/>
      <c r="O23" s="56"/>
      <c r="P23" s="58" t="s">
        <v>19</v>
      </c>
      <c r="Q23" s="54"/>
      <c r="R23" s="55"/>
      <c r="S23" s="64"/>
      <c r="T23" s="56"/>
      <c r="U23" s="58" t="s">
        <v>19</v>
      </c>
      <c r="V23" s="57"/>
      <c r="W23" s="174"/>
      <c r="X23" s="57"/>
      <c r="Y23" s="56"/>
      <c r="Z23" s="169"/>
      <c r="AA23" s="172"/>
      <c r="AB23" s="175"/>
    </row>
    <row r="24" spans="1:28" ht="13.5" thickBot="1">
      <c r="A24" s="22"/>
      <c r="B24" s="176"/>
      <c r="C24" s="177"/>
      <c r="D24" s="176"/>
      <c r="E24" s="178"/>
      <c r="F24" s="206"/>
      <c r="G24" s="59"/>
      <c r="H24" s="60"/>
      <c r="I24" s="61"/>
      <c r="J24" s="62"/>
      <c r="K24" s="209"/>
      <c r="L24" s="59"/>
      <c r="M24" s="60"/>
      <c r="N24" s="61"/>
      <c r="O24" s="62"/>
      <c r="P24" s="59" t="s">
        <v>20</v>
      </c>
      <c r="Q24" s="60"/>
      <c r="R24" s="61"/>
      <c r="S24" s="179"/>
      <c r="T24" s="62"/>
      <c r="U24" s="59" t="s">
        <v>20</v>
      </c>
      <c r="V24" s="63"/>
      <c r="W24" s="180"/>
      <c r="X24" s="63"/>
      <c r="Y24" s="62"/>
      <c r="Z24" s="181"/>
      <c r="AA24" s="176"/>
      <c r="AB24" s="182"/>
    </row>
    <row r="25" spans="1:28" ht="13.5" thickBot="1">
      <c r="A25" s="14"/>
      <c r="B25" s="172"/>
      <c r="C25" s="170"/>
      <c r="D25" s="172"/>
      <c r="E25" s="172"/>
      <c r="F25" s="205"/>
      <c r="G25" s="58"/>
      <c r="H25" s="54"/>
      <c r="I25" s="64"/>
      <c r="J25" s="57"/>
      <c r="K25" s="205"/>
      <c r="L25" s="58"/>
      <c r="M25" s="54"/>
      <c r="N25" s="64"/>
      <c r="O25" s="57"/>
      <c r="P25" s="58"/>
      <c r="Q25" s="54"/>
      <c r="R25" s="64"/>
      <c r="S25" s="64"/>
      <c r="T25" s="57"/>
      <c r="U25" s="58"/>
      <c r="V25" s="57"/>
      <c r="W25" s="57"/>
      <c r="X25" s="57"/>
      <c r="Y25" s="57"/>
      <c r="Z25" s="169"/>
      <c r="AA25" s="172"/>
      <c r="AB25" s="172"/>
    </row>
    <row r="26" spans="1:28" ht="12.75" customHeight="1">
      <c r="A26" s="20" t="s">
        <v>1</v>
      </c>
      <c r="B26" s="65" t="s">
        <v>10</v>
      </c>
      <c r="C26" s="183"/>
      <c r="D26" s="69"/>
      <c r="E26" s="68"/>
      <c r="F26" s="207"/>
      <c r="G26" s="65" t="s">
        <v>11</v>
      </c>
      <c r="H26" s="66">
        <f>SUM(H27:H35)</f>
        <v>1</v>
      </c>
      <c r="I26" s="67">
        <f>SUM(I27:I35)</f>
        <v>10000</v>
      </c>
      <c r="J26" s="68"/>
      <c r="K26" s="207"/>
      <c r="L26" s="65" t="s">
        <v>11</v>
      </c>
      <c r="M26" s="66">
        <f>SUM(M27:M35)</f>
        <v>1</v>
      </c>
      <c r="N26" s="67">
        <f>SUM(N27:N35)</f>
        <v>50000</v>
      </c>
      <c r="O26" s="68"/>
      <c r="P26" s="65" t="s">
        <v>11</v>
      </c>
      <c r="Q26" s="66">
        <f>SUM(Q27:Q35)</f>
        <v>1</v>
      </c>
      <c r="R26" s="67">
        <f>SUM(R27:R35)</f>
        <v>500000</v>
      </c>
      <c r="S26" s="184"/>
      <c r="T26" s="68"/>
      <c r="U26" s="65" t="s">
        <v>11</v>
      </c>
      <c r="V26" s="66">
        <f>SUM(V27:V35)</f>
        <v>1</v>
      </c>
      <c r="W26" s="67">
        <f>SUM(W27:W35)</f>
        <v>1000000</v>
      </c>
      <c r="X26" s="69"/>
      <c r="Y26" s="68"/>
      <c r="Z26" s="65" t="s">
        <v>11</v>
      </c>
      <c r="AA26" s="66">
        <f>SUM(AA27:AA35)</f>
        <v>1</v>
      </c>
      <c r="AB26" s="67">
        <f>SUM(AB27:AB35)</f>
        <v>5000000</v>
      </c>
    </row>
    <row r="27" spans="1:28" ht="12.75">
      <c r="A27" s="21"/>
      <c r="B27" s="185" t="s">
        <v>15</v>
      </c>
      <c r="C27" s="186">
        <v>-0.075</v>
      </c>
      <c r="D27" s="185"/>
      <c r="E27" s="187" t="s">
        <v>51</v>
      </c>
      <c r="F27" s="205" t="s">
        <v>125</v>
      </c>
      <c r="G27" s="53" t="s">
        <v>120</v>
      </c>
      <c r="H27" s="54">
        <v>0.14</v>
      </c>
      <c r="I27" s="55">
        <f>H27*$E$9</f>
        <v>1400.0000000000002</v>
      </c>
      <c r="J27" s="56" t="s">
        <v>51</v>
      </c>
      <c r="K27" s="205" t="s">
        <v>125</v>
      </c>
      <c r="L27" s="53" t="s">
        <v>120</v>
      </c>
      <c r="M27" s="54">
        <v>0.14</v>
      </c>
      <c r="N27" s="55">
        <f aca="true" t="shared" si="0" ref="N27:N35">M27*$J$9</f>
        <v>7000.000000000001</v>
      </c>
      <c r="O27" s="56" t="s">
        <v>51</v>
      </c>
      <c r="P27" s="53" t="s">
        <v>74</v>
      </c>
      <c r="Q27" s="54">
        <v>0.18</v>
      </c>
      <c r="R27" s="55">
        <f>Q27*$O$9</f>
        <v>90000</v>
      </c>
      <c r="S27" s="64"/>
      <c r="T27" s="56" t="s">
        <v>51</v>
      </c>
      <c r="U27" s="53" t="s">
        <v>77</v>
      </c>
      <c r="V27" s="168">
        <v>0.1</v>
      </c>
      <c r="W27" s="55">
        <f>V27*$T$9</f>
        <v>100000</v>
      </c>
      <c r="X27" s="57"/>
      <c r="Y27" s="56" t="s">
        <v>51</v>
      </c>
      <c r="Z27" s="53" t="s">
        <v>80</v>
      </c>
      <c r="AA27" s="168">
        <v>0.1</v>
      </c>
      <c r="AB27" s="55">
        <f>AA27*$Y$9</f>
        <v>500000</v>
      </c>
    </row>
    <row r="28" spans="1:28" ht="12.75">
      <c r="A28" s="21"/>
      <c r="B28" s="57" t="s">
        <v>5</v>
      </c>
      <c r="C28" s="168">
        <v>0.5</v>
      </c>
      <c r="D28" s="57"/>
      <c r="E28" s="56" t="s">
        <v>52</v>
      </c>
      <c r="F28" s="201" t="s">
        <v>267</v>
      </c>
      <c r="G28" s="202" t="s">
        <v>266</v>
      </c>
      <c r="H28" s="54">
        <v>0.05</v>
      </c>
      <c r="I28" s="55">
        <f>H28*$E$9</f>
        <v>500</v>
      </c>
      <c r="J28" s="56" t="s">
        <v>52</v>
      </c>
      <c r="K28" s="201" t="s">
        <v>267</v>
      </c>
      <c r="L28" s="202" t="s">
        <v>266</v>
      </c>
      <c r="M28" s="54">
        <v>0.05</v>
      </c>
      <c r="N28" s="55">
        <f t="shared" si="0"/>
        <v>2500</v>
      </c>
      <c r="O28" s="56" t="s">
        <v>52</v>
      </c>
      <c r="P28" s="202" t="s">
        <v>66</v>
      </c>
      <c r="Q28" s="54">
        <v>0.1</v>
      </c>
      <c r="R28" s="55">
        <f>Q28*$O$9</f>
        <v>50000</v>
      </c>
      <c r="S28" s="64"/>
      <c r="T28" s="56" t="s">
        <v>52</v>
      </c>
      <c r="U28" s="53"/>
      <c r="V28" s="54"/>
      <c r="W28" s="55"/>
      <c r="X28" s="57"/>
      <c r="Y28" s="56" t="s">
        <v>52</v>
      </c>
      <c r="Z28" s="53" t="s">
        <v>81</v>
      </c>
      <c r="AA28" s="54">
        <v>0.08</v>
      </c>
      <c r="AB28" s="55">
        <f>AA28*$Y$9</f>
        <v>400000</v>
      </c>
    </row>
    <row r="29" spans="1:28" ht="12.75">
      <c r="A29" s="21"/>
      <c r="B29" s="57" t="s">
        <v>6</v>
      </c>
      <c r="C29" s="168">
        <v>0.2</v>
      </c>
      <c r="D29" s="57"/>
      <c r="E29" s="56" t="s">
        <v>53</v>
      </c>
      <c r="F29" s="205" t="s">
        <v>134</v>
      </c>
      <c r="G29" s="53" t="s">
        <v>191</v>
      </c>
      <c r="H29" s="54">
        <v>0.065</v>
      </c>
      <c r="I29" s="55">
        <f>H29*$E$9</f>
        <v>650</v>
      </c>
      <c r="J29" s="56" t="s">
        <v>53</v>
      </c>
      <c r="K29" s="205" t="s">
        <v>134</v>
      </c>
      <c r="L29" s="53" t="s">
        <v>191</v>
      </c>
      <c r="M29" s="54">
        <v>0.075</v>
      </c>
      <c r="N29" s="55">
        <f t="shared" si="0"/>
        <v>3750</v>
      </c>
      <c r="O29" s="56" t="s">
        <v>53</v>
      </c>
      <c r="P29" s="202" t="s">
        <v>270</v>
      </c>
      <c r="Q29" s="54">
        <v>0.07</v>
      </c>
      <c r="R29" s="55">
        <f>Q29*$O$9</f>
        <v>35000</v>
      </c>
      <c r="S29" s="64"/>
      <c r="T29" s="56" t="s">
        <v>53</v>
      </c>
      <c r="U29" s="53"/>
      <c r="V29" s="54"/>
      <c r="W29" s="55"/>
      <c r="X29" s="57"/>
      <c r="Y29" s="56" t="s">
        <v>53</v>
      </c>
      <c r="Z29" s="53" t="s">
        <v>82</v>
      </c>
      <c r="AA29" s="54">
        <v>0.05</v>
      </c>
      <c r="AB29" s="55">
        <f>AA29*$Y$9</f>
        <v>250000</v>
      </c>
    </row>
    <row r="30" spans="1:28" ht="12.75">
      <c r="A30" s="21"/>
      <c r="B30" s="57" t="s">
        <v>7</v>
      </c>
      <c r="C30" s="168">
        <v>0.3</v>
      </c>
      <c r="D30" s="57"/>
      <c r="E30" s="56" t="s">
        <v>117</v>
      </c>
      <c r="F30" s="205" t="s">
        <v>123</v>
      </c>
      <c r="G30" s="53" t="s">
        <v>122</v>
      </c>
      <c r="H30" s="54">
        <v>0.145</v>
      </c>
      <c r="I30" s="55">
        <f aca="true" t="shared" si="1" ref="I30:I35">H30*$E$9</f>
        <v>1450</v>
      </c>
      <c r="J30" s="56" t="s">
        <v>117</v>
      </c>
      <c r="K30" s="205" t="s">
        <v>123</v>
      </c>
      <c r="L30" s="53" t="s">
        <v>122</v>
      </c>
      <c r="M30" s="54">
        <v>0.155</v>
      </c>
      <c r="N30" s="55">
        <f t="shared" si="0"/>
        <v>7750</v>
      </c>
      <c r="O30" s="56" t="s">
        <v>117</v>
      </c>
      <c r="P30" s="53"/>
      <c r="Q30" s="54"/>
      <c r="R30" s="55"/>
      <c r="S30" s="64"/>
      <c r="T30" s="56" t="s">
        <v>54</v>
      </c>
      <c r="U30" s="53" t="s">
        <v>79</v>
      </c>
      <c r="V30" s="54">
        <v>0.25</v>
      </c>
      <c r="W30" s="55">
        <f>V30*$T$9</f>
        <v>250000</v>
      </c>
      <c r="X30" s="57"/>
      <c r="Y30" s="56" t="s">
        <v>54</v>
      </c>
      <c r="Z30" s="53" t="s">
        <v>83</v>
      </c>
      <c r="AA30" s="54">
        <v>0.12</v>
      </c>
      <c r="AB30" s="55">
        <f>AA30*$Y$9</f>
        <v>600000</v>
      </c>
    </row>
    <row r="31" spans="1:28" ht="12.75">
      <c r="A31" s="21"/>
      <c r="B31" s="57"/>
      <c r="C31" s="54"/>
      <c r="D31" s="57"/>
      <c r="E31" s="56" t="s">
        <v>55</v>
      </c>
      <c r="F31" s="205" t="s">
        <v>150</v>
      </c>
      <c r="G31" s="53" t="s">
        <v>144</v>
      </c>
      <c r="H31" s="54">
        <v>0.1</v>
      </c>
      <c r="I31" s="55">
        <f t="shared" si="1"/>
        <v>1000</v>
      </c>
      <c r="J31" s="56" t="s">
        <v>55</v>
      </c>
      <c r="K31" s="205" t="s">
        <v>150</v>
      </c>
      <c r="L31" s="53" t="s">
        <v>144</v>
      </c>
      <c r="M31" s="54">
        <v>0.08</v>
      </c>
      <c r="N31" s="55">
        <f t="shared" si="0"/>
        <v>4000</v>
      </c>
      <c r="O31" s="56" t="s">
        <v>55</v>
      </c>
      <c r="P31" s="53" t="s">
        <v>76</v>
      </c>
      <c r="Q31" s="54">
        <v>0.15</v>
      </c>
      <c r="R31" s="55">
        <f>Q31*$O$9</f>
        <v>75000</v>
      </c>
      <c r="S31" s="64"/>
      <c r="T31" s="56" t="s">
        <v>55</v>
      </c>
      <c r="U31" s="53" t="s">
        <v>76</v>
      </c>
      <c r="V31" s="54">
        <v>0.15</v>
      </c>
      <c r="W31" s="55">
        <f>V31*$T$9</f>
        <v>150000</v>
      </c>
      <c r="X31" s="57"/>
      <c r="Y31" s="56" t="s">
        <v>55</v>
      </c>
      <c r="Z31" s="53" t="s">
        <v>76</v>
      </c>
      <c r="AA31" s="54">
        <v>0.15</v>
      </c>
      <c r="AB31" s="55">
        <f>AA31*$Y$9</f>
        <v>750000</v>
      </c>
    </row>
    <row r="32" spans="1:28" ht="12.75">
      <c r="A32" s="21"/>
      <c r="B32" s="57"/>
      <c r="C32" s="54"/>
      <c r="D32" s="57"/>
      <c r="E32" s="56" t="s">
        <v>219</v>
      </c>
      <c r="F32" s="205"/>
      <c r="G32" s="57"/>
      <c r="H32" s="54">
        <v>0.02</v>
      </c>
      <c r="I32" s="55">
        <f>H32*$E$9</f>
        <v>200</v>
      </c>
      <c r="J32" s="56" t="s">
        <v>219</v>
      </c>
      <c r="K32" s="205"/>
      <c r="L32" s="57"/>
      <c r="M32" s="54">
        <v>0.02</v>
      </c>
      <c r="N32" s="55">
        <f>M32*$J$9</f>
        <v>1000</v>
      </c>
      <c r="O32" s="56"/>
      <c r="P32" s="57"/>
      <c r="Q32" s="54"/>
      <c r="R32" s="55"/>
      <c r="S32" s="64"/>
      <c r="T32" s="56"/>
      <c r="U32" s="57"/>
      <c r="V32" s="54"/>
      <c r="W32" s="55"/>
      <c r="X32" s="57"/>
      <c r="Y32" s="56"/>
      <c r="Z32" s="57"/>
      <c r="AA32" s="54"/>
      <c r="AB32" s="55"/>
    </row>
    <row r="33" spans="1:28" ht="12.75">
      <c r="A33" s="21"/>
      <c r="B33" s="57" t="s">
        <v>163</v>
      </c>
      <c r="C33" s="54" t="s">
        <v>166</v>
      </c>
      <c r="D33" s="57"/>
      <c r="E33" s="56" t="s">
        <v>6</v>
      </c>
      <c r="F33" s="205" t="s">
        <v>132</v>
      </c>
      <c r="G33" s="53" t="s">
        <v>145</v>
      </c>
      <c r="H33" s="54">
        <v>0.18</v>
      </c>
      <c r="I33" s="55">
        <f t="shared" si="1"/>
        <v>1800</v>
      </c>
      <c r="J33" s="56" t="s">
        <v>6</v>
      </c>
      <c r="K33" s="205" t="s">
        <v>128</v>
      </c>
      <c r="L33" s="53" t="s">
        <v>129</v>
      </c>
      <c r="M33" s="54">
        <v>0.18</v>
      </c>
      <c r="N33" s="55">
        <f t="shared" si="0"/>
        <v>9000</v>
      </c>
      <c r="O33" s="56" t="s">
        <v>6</v>
      </c>
      <c r="P33" s="53" t="s">
        <v>60</v>
      </c>
      <c r="Q33" s="54">
        <v>0.2</v>
      </c>
      <c r="R33" s="55">
        <f>Q33*$O$9</f>
        <v>100000</v>
      </c>
      <c r="S33" s="64"/>
      <c r="T33" s="56" t="s">
        <v>6</v>
      </c>
      <c r="U33" s="53" t="s">
        <v>60</v>
      </c>
      <c r="V33" s="54">
        <v>0.2</v>
      </c>
      <c r="W33" s="55">
        <f>V33*$T$9</f>
        <v>200000</v>
      </c>
      <c r="X33" s="57"/>
      <c r="Y33" s="56" t="s">
        <v>6</v>
      </c>
      <c r="Z33" s="53" t="s">
        <v>60</v>
      </c>
      <c r="AA33" s="54">
        <v>0.2</v>
      </c>
      <c r="AB33" s="55">
        <f>AA33*$Y$9</f>
        <v>1000000</v>
      </c>
    </row>
    <row r="34" spans="1:28" ht="12.75">
      <c r="A34" s="21"/>
      <c r="B34" s="57"/>
      <c r="C34" s="54" t="s">
        <v>167</v>
      </c>
      <c r="D34" s="57"/>
      <c r="E34" s="56"/>
      <c r="F34" s="205"/>
      <c r="G34" s="53"/>
      <c r="H34" s="54"/>
      <c r="I34" s="55"/>
      <c r="J34" s="56"/>
      <c r="K34" s="205"/>
      <c r="L34" s="53"/>
      <c r="M34" s="54"/>
      <c r="N34" s="55"/>
      <c r="O34" s="56"/>
      <c r="P34" s="53" t="s">
        <v>61</v>
      </c>
      <c r="Q34" s="54"/>
      <c r="R34" s="55"/>
      <c r="S34" s="64"/>
      <c r="T34" s="56"/>
      <c r="U34" s="53" t="s">
        <v>61</v>
      </c>
      <c r="V34" s="54"/>
      <c r="W34" s="55"/>
      <c r="X34" s="57"/>
      <c r="Y34" s="56"/>
      <c r="Z34" s="53" t="s">
        <v>61</v>
      </c>
      <c r="AA34" s="54"/>
      <c r="AB34" s="55"/>
    </row>
    <row r="35" spans="1:28" ht="12.75">
      <c r="A35" s="21"/>
      <c r="B35" s="57"/>
      <c r="C35" s="54"/>
      <c r="D35" s="57"/>
      <c r="E35" s="56" t="s">
        <v>12</v>
      </c>
      <c r="F35" s="201" t="s">
        <v>290</v>
      </c>
      <c r="G35" s="202" t="s">
        <v>293</v>
      </c>
      <c r="H35" s="54">
        <v>0.3</v>
      </c>
      <c r="I35" s="55">
        <f t="shared" si="1"/>
        <v>3000</v>
      </c>
      <c r="J35" s="56" t="s">
        <v>12</v>
      </c>
      <c r="K35" s="201" t="s">
        <v>299</v>
      </c>
      <c r="L35" s="202" t="s">
        <v>300</v>
      </c>
      <c r="M35" s="54">
        <v>0.3</v>
      </c>
      <c r="N35" s="55">
        <f t="shared" si="0"/>
        <v>15000</v>
      </c>
      <c r="O35" s="56" t="s">
        <v>12</v>
      </c>
      <c r="P35" s="58" t="s">
        <v>17</v>
      </c>
      <c r="Q35" s="54">
        <v>0.3</v>
      </c>
      <c r="R35" s="55">
        <f>Q35*$O$9</f>
        <v>150000</v>
      </c>
      <c r="S35" s="64"/>
      <c r="T35" s="56" t="s">
        <v>12</v>
      </c>
      <c r="U35" s="58" t="s">
        <v>17</v>
      </c>
      <c r="V35" s="54">
        <v>0.3</v>
      </c>
      <c r="W35" s="55">
        <f>V35*$T$9</f>
        <v>300000</v>
      </c>
      <c r="X35" s="57"/>
      <c r="Y35" s="56" t="s">
        <v>12</v>
      </c>
      <c r="Z35" s="58" t="s">
        <v>35</v>
      </c>
      <c r="AA35" s="54">
        <v>0.3</v>
      </c>
      <c r="AB35" s="55">
        <f>AA35*$Y$9</f>
        <v>1500000</v>
      </c>
    </row>
    <row r="36" spans="1:28" ht="12.75">
      <c r="A36" s="21"/>
      <c r="B36" s="57"/>
      <c r="C36" s="54"/>
      <c r="D36" s="57"/>
      <c r="E36" s="56"/>
      <c r="F36" s="201" t="s">
        <v>209</v>
      </c>
      <c r="G36" s="202" t="s">
        <v>292</v>
      </c>
      <c r="H36" s="54"/>
      <c r="I36" s="55"/>
      <c r="J36" s="56"/>
      <c r="K36" s="205" t="s">
        <v>206</v>
      </c>
      <c r="L36" s="58" t="s">
        <v>306</v>
      </c>
      <c r="M36" s="54"/>
      <c r="N36" s="55"/>
      <c r="O36" s="56"/>
      <c r="P36" s="58" t="s">
        <v>21</v>
      </c>
      <c r="Q36" s="54"/>
      <c r="R36" s="55"/>
      <c r="S36" s="64"/>
      <c r="T36" s="56"/>
      <c r="U36" s="58" t="s">
        <v>21</v>
      </c>
      <c r="V36" s="54"/>
      <c r="W36" s="55"/>
      <c r="X36" s="57"/>
      <c r="Y36" s="56"/>
      <c r="Z36" s="58" t="s">
        <v>44</v>
      </c>
      <c r="AA36" s="54"/>
      <c r="AB36" s="55"/>
    </row>
    <row r="37" spans="1:28" ht="12.75">
      <c r="A37" s="21"/>
      <c r="B37" s="57"/>
      <c r="C37" s="54"/>
      <c r="D37" s="57"/>
      <c r="E37" s="56"/>
      <c r="F37" s="201" t="s">
        <v>206</v>
      </c>
      <c r="G37" s="202" t="s">
        <v>295</v>
      </c>
      <c r="H37" s="54"/>
      <c r="I37" s="55"/>
      <c r="J37" s="56"/>
      <c r="K37" s="205" t="s">
        <v>209</v>
      </c>
      <c r="L37" s="70" t="s">
        <v>303</v>
      </c>
      <c r="M37" s="54"/>
      <c r="N37" s="55"/>
      <c r="O37" s="56"/>
      <c r="P37" s="58" t="s">
        <v>18</v>
      </c>
      <c r="Q37" s="54"/>
      <c r="R37" s="55"/>
      <c r="S37" s="64"/>
      <c r="T37" s="56"/>
      <c r="U37" s="58" t="s">
        <v>18</v>
      </c>
      <c r="V37" s="54"/>
      <c r="W37" s="55"/>
      <c r="X37" s="57"/>
      <c r="Y37" s="56"/>
      <c r="Z37" s="70" t="s">
        <v>45</v>
      </c>
      <c r="AA37" s="54"/>
      <c r="AB37" s="55"/>
    </row>
    <row r="38" spans="1:28" ht="12.75">
      <c r="A38" s="21"/>
      <c r="B38" s="57"/>
      <c r="C38" s="54"/>
      <c r="D38" s="57"/>
      <c r="E38" s="56"/>
      <c r="F38" s="205"/>
      <c r="G38" s="85"/>
      <c r="H38" s="54"/>
      <c r="I38" s="55"/>
      <c r="J38" s="56"/>
      <c r="K38" s="205" t="s">
        <v>210</v>
      </c>
      <c r="L38" s="58" t="s">
        <v>232</v>
      </c>
      <c r="M38" s="54"/>
      <c r="N38" s="55"/>
      <c r="O38" s="56"/>
      <c r="P38" s="58" t="s">
        <v>19</v>
      </c>
      <c r="Q38" s="54"/>
      <c r="R38" s="55"/>
      <c r="S38" s="64"/>
      <c r="T38" s="56"/>
      <c r="U38" s="58" t="s">
        <v>19</v>
      </c>
      <c r="V38" s="54"/>
      <c r="W38" s="55"/>
      <c r="X38" s="57"/>
      <c r="Y38" s="56"/>
      <c r="Z38" s="169"/>
      <c r="AA38" s="170"/>
      <c r="AB38" s="171"/>
    </row>
    <row r="39" spans="1:28" ht="13.5" thickBot="1">
      <c r="A39" s="22"/>
      <c r="B39" s="176"/>
      <c r="C39" s="177"/>
      <c r="D39" s="176"/>
      <c r="E39" s="178"/>
      <c r="F39" s="206"/>
      <c r="G39" s="59"/>
      <c r="H39" s="60"/>
      <c r="I39" s="61"/>
      <c r="J39" s="62"/>
      <c r="K39" s="209"/>
      <c r="L39" s="59"/>
      <c r="M39" s="60"/>
      <c r="N39" s="61"/>
      <c r="O39" s="62"/>
      <c r="P39" s="59" t="s">
        <v>20</v>
      </c>
      <c r="Q39" s="60"/>
      <c r="R39" s="61"/>
      <c r="S39" s="179"/>
      <c r="T39" s="62"/>
      <c r="U39" s="59" t="s">
        <v>20</v>
      </c>
      <c r="V39" s="63"/>
      <c r="W39" s="180"/>
      <c r="X39" s="63"/>
      <c r="Y39" s="62"/>
      <c r="Z39" s="181"/>
      <c r="AA39" s="176"/>
      <c r="AB39" s="182"/>
    </row>
    <row r="40" spans="1:28" ht="13.5" thickBot="1">
      <c r="A40" s="14"/>
      <c r="B40" s="172"/>
      <c r="C40" s="170"/>
      <c r="D40" s="172"/>
      <c r="E40" s="172"/>
      <c r="F40" s="205"/>
      <c r="G40" s="58"/>
      <c r="H40" s="54"/>
      <c r="I40" s="64"/>
      <c r="J40" s="57"/>
      <c r="K40" s="205"/>
      <c r="L40" s="58"/>
      <c r="M40" s="54"/>
      <c r="N40" s="64"/>
      <c r="O40" s="57"/>
      <c r="P40" s="58"/>
      <c r="Q40" s="54"/>
      <c r="R40" s="64"/>
      <c r="S40" s="64"/>
      <c r="T40" s="57"/>
      <c r="U40" s="58"/>
      <c r="V40" s="57"/>
      <c r="W40" s="57"/>
      <c r="X40" s="57"/>
      <c r="Y40" s="57"/>
      <c r="Z40" s="169"/>
      <c r="AA40" s="172"/>
      <c r="AB40" s="172"/>
    </row>
    <row r="41" spans="1:28" ht="12.75">
      <c r="A41" s="20" t="s">
        <v>2</v>
      </c>
      <c r="B41" s="65" t="s">
        <v>9</v>
      </c>
      <c r="C41" s="183"/>
      <c r="D41" s="69"/>
      <c r="E41" s="68"/>
      <c r="F41" s="207"/>
      <c r="G41" s="65" t="s">
        <v>11</v>
      </c>
      <c r="H41" s="66">
        <f>SUM(H42:H50)</f>
        <v>1</v>
      </c>
      <c r="I41" s="67">
        <f>SUM(I42:I50)</f>
        <v>10000</v>
      </c>
      <c r="J41" s="68"/>
      <c r="K41" s="207"/>
      <c r="L41" s="65" t="s">
        <v>11</v>
      </c>
      <c r="M41" s="66">
        <f>SUM(M42:M50)</f>
        <v>1</v>
      </c>
      <c r="N41" s="67">
        <f>SUM(N42:N50)</f>
        <v>50000</v>
      </c>
      <c r="O41" s="68"/>
      <c r="P41" s="65" t="s">
        <v>11</v>
      </c>
      <c r="Q41" s="66">
        <f>SUM(Q42:Q50)</f>
        <v>0.9999999999999999</v>
      </c>
      <c r="R41" s="67">
        <f>SUM(R42:R50)</f>
        <v>500000</v>
      </c>
      <c r="S41" s="184"/>
      <c r="T41" s="68"/>
      <c r="U41" s="65" t="s">
        <v>11</v>
      </c>
      <c r="V41" s="66">
        <f>SUM(V42:V50)</f>
        <v>1</v>
      </c>
      <c r="W41" s="67">
        <f>SUM(W42:W50)</f>
        <v>1000000</v>
      </c>
      <c r="X41" s="69"/>
      <c r="Y41" s="68"/>
      <c r="Z41" s="65" t="s">
        <v>11</v>
      </c>
      <c r="AA41" s="66">
        <f>SUM(AA42:AA50)</f>
        <v>1</v>
      </c>
      <c r="AB41" s="67">
        <f>SUM(AB42:AB50)</f>
        <v>5000000</v>
      </c>
    </row>
    <row r="42" spans="1:28" ht="12.75">
      <c r="A42" s="21"/>
      <c r="B42" s="185" t="s">
        <v>15</v>
      </c>
      <c r="C42" s="186">
        <v>-0.1</v>
      </c>
      <c r="D42" s="185"/>
      <c r="E42" s="187" t="s">
        <v>51</v>
      </c>
      <c r="F42" s="205" t="s">
        <v>133</v>
      </c>
      <c r="G42" s="53" t="s">
        <v>315</v>
      </c>
      <c r="H42" s="54">
        <v>0.16</v>
      </c>
      <c r="I42" s="55">
        <f aca="true" t="shared" si="2" ref="I42:I50">H42*$E$9</f>
        <v>1600</v>
      </c>
      <c r="J42" s="56" t="s">
        <v>51</v>
      </c>
      <c r="K42" s="205" t="s">
        <v>143</v>
      </c>
      <c r="L42" s="70" t="s">
        <v>136</v>
      </c>
      <c r="M42" s="54">
        <v>0.15</v>
      </c>
      <c r="N42" s="55">
        <f>M42*$J$9</f>
        <v>7500</v>
      </c>
      <c r="O42" s="56" t="s">
        <v>51</v>
      </c>
      <c r="P42" s="70" t="s">
        <v>73</v>
      </c>
      <c r="Q42" s="54">
        <v>0.21</v>
      </c>
      <c r="R42" s="55">
        <f>Q42*$O$9</f>
        <v>105000</v>
      </c>
      <c r="S42" s="64"/>
      <c r="T42" s="56" t="s">
        <v>51</v>
      </c>
      <c r="U42" s="70" t="s">
        <v>87</v>
      </c>
      <c r="V42" s="168">
        <v>0.1</v>
      </c>
      <c r="W42" s="55">
        <f>V42*$T$9</f>
        <v>100000</v>
      </c>
      <c r="X42" s="57"/>
      <c r="Y42" s="56" t="s">
        <v>51</v>
      </c>
      <c r="Z42" s="53" t="s">
        <v>87</v>
      </c>
      <c r="AA42" s="168">
        <v>0.1</v>
      </c>
      <c r="AB42" s="55">
        <f>AA42*$Y$9</f>
        <v>500000</v>
      </c>
    </row>
    <row r="43" spans="1:28" ht="12.75">
      <c r="A43" s="21"/>
      <c r="B43" s="57" t="s">
        <v>5</v>
      </c>
      <c r="C43" s="168">
        <v>0.6</v>
      </c>
      <c r="D43" s="57"/>
      <c r="E43" s="56" t="s">
        <v>52</v>
      </c>
      <c r="F43" s="205"/>
      <c r="G43" s="53"/>
      <c r="H43" s="54"/>
      <c r="I43" s="55"/>
      <c r="J43" s="56" t="s">
        <v>52</v>
      </c>
      <c r="K43" s="205" t="s">
        <v>142</v>
      </c>
      <c r="L43" s="70" t="s">
        <v>137</v>
      </c>
      <c r="M43" s="54">
        <v>0.05</v>
      </c>
      <c r="N43" s="55">
        <f aca="true" t="shared" si="3" ref="N43:N50">M43*$J$9</f>
        <v>2500</v>
      </c>
      <c r="O43" s="56" t="s">
        <v>52</v>
      </c>
      <c r="P43" s="70" t="s">
        <v>84</v>
      </c>
      <c r="Q43" s="54">
        <v>0.12</v>
      </c>
      <c r="R43" s="55">
        <f>Q43*$O$9</f>
        <v>60000</v>
      </c>
      <c r="S43" s="64"/>
      <c r="T43" s="56" t="s">
        <v>52</v>
      </c>
      <c r="U43" s="70" t="s">
        <v>66</v>
      </c>
      <c r="V43" s="54">
        <v>0.09</v>
      </c>
      <c r="W43" s="55">
        <f>V43*$T$9</f>
        <v>90000</v>
      </c>
      <c r="X43" s="57"/>
      <c r="Y43" s="56" t="s">
        <v>52</v>
      </c>
      <c r="Z43" s="53" t="s">
        <v>89</v>
      </c>
      <c r="AA43" s="54">
        <v>0.09</v>
      </c>
      <c r="AB43" s="55">
        <f>AA43*$Y$9</f>
        <v>450000</v>
      </c>
    </row>
    <row r="44" spans="1:28" ht="12.75">
      <c r="A44" s="21"/>
      <c r="B44" s="57" t="s">
        <v>6</v>
      </c>
      <c r="C44" s="168">
        <v>0.15</v>
      </c>
      <c r="D44" s="57"/>
      <c r="E44" s="56" t="s">
        <v>53</v>
      </c>
      <c r="F44" s="205" t="s">
        <v>134</v>
      </c>
      <c r="G44" s="53" t="s">
        <v>138</v>
      </c>
      <c r="H44" s="54">
        <v>0.05</v>
      </c>
      <c r="I44" s="55">
        <f t="shared" si="2"/>
        <v>500</v>
      </c>
      <c r="J44" s="56" t="s">
        <v>53</v>
      </c>
      <c r="K44" s="205" t="s">
        <v>134</v>
      </c>
      <c r="L44" s="53" t="s">
        <v>138</v>
      </c>
      <c r="M44" s="54">
        <v>0.05</v>
      </c>
      <c r="N44" s="55">
        <f t="shared" si="3"/>
        <v>2500</v>
      </c>
      <c r="O44" s="56" t="s">
        <v>53</v>
      </c>
      <c r="P44" s="202" t="s">
        <v>270</v>
      </c>
      <c r="Q44" s="54">
        <v>0.09</v>
      </c>
      <c r="R44" s="55">
        <f>Q44*$O$9</f>
        <v>45000</v>
      </c>
      <c r="S44" s="64"/>
      <c r="T44" s="56" t="s">
        <v>53</v>
      </c>
      <c r="U44" s="53" t="s">
        <v>88</v>
      </c>
      <c r="V44" s="54">
        <v>0.06</v>
      </c>
      <c r="W44" s="55">
        <f>V44*$T$9</f>
        <v>60000</v>
      </c>
      <c r="X44" s="57"/>
      <c r="Y44" s="56" t="s">
        <v>53</v>
      </c>
      <c r="Z44" s="53" t="s">
        <v>90</v>
      </c>
      <c r="AA44" s="54">
        <v>0.06</v>
      </c>
      <c r="AB44" s="55">
        <f>AA44*$Y$9</f>
        <v>300000</v>
      </c>
    </row>
    <row r="45" spans="1:28" ht="12.75">
      <c r="A45" s="21"/>
      <c r="B45" s="57" t="s">
        <v>7</v>
      </c>
      <c r="C45" s="168">
        <v>0.25</v>
      </c>
      <c r="D45" s="57"/>
      <c r="E45" s="56" t="s">
        <v>117</v>
      </c>
      <c r="F45" s="208" t="s">
        <v>228</v>
      </c>
      <c r="G45" s="53" t="s">
        <v>139</v>
      </c>
      <c r="H45" s="54">
        <v>0.21</v>
      </c>
      <c r="I45" s="55">
        <f t="shared" si="2"/>
        <v>2100</v>
      </c>
      <c r="J45" s="56" t="s">
        <v>117</v>
      </c>
      <c r="K45" s="205" t="s">
        <v>141</v>
      </c>
      <c r="L45" s="53" t="s">
        <v>140</v>
      </c>
      <c r="M45" s="54">
        <v>0.17</v>
      </c>
      <c r="N45" s="55">
        <f t="shared" si="3"/>
        <v>8500</v>
      </c>
      <c r="O45" s="56" t="s">
        <v>117</v>
      </c>
      <c r="P45" s="53"/>
      <c r="Q45" s="54"/>
      <c r="R45" s="55"/>
      <c r="S45" s="64"/>
      <c r="T45" s="56" t="s">
        <v>54</v>
      </c>
      <c r="U45" s="53" t="s">
        <v>83</v>
      </c>
      <c r="V45" s="54">
        <v>0.17</v>
      </c>
      <c r="W45" s="55">
        <f>V45*$T$9</f>
        <v>170000</v>
      </c>
      <c r="X45" s="57"/>
      <c r="Y45" s="56" t="s">
        <v>54</v>
      </c>
      <c r="Z45" s="53" t="s">
        <v>83</v>
      </c>
      <c r="AA45" s="54">
        <v>0.17</v>
      </c>
      <c r="AB45" s="55">
        <f>AA45*$Y$9</f>
        <v>850000.0000000001</v>
      </c>
    </row>
    <row r="46" spans="1:28" ht="12.75">
      <c r="A46" s="21"/>
      <c r="B46" s="57"/>
      <c r="C46" s="54"/>
      <c r="D46" s="57"/>
      <c r="E46" s="56" t="s">
        <v>55</v>
      </c>
      <c r="F46" s="205" t="s">
        <v>131</v>
      </c>
      <c r="G46" s="53" t="s">
        <v>130</v>
      </c>
      <c r="H46" s="54">
        <v>0.18</v>
      </c>
      <c r="I46" s="55">
        <f t="shared" si="2"/>
        <v>1800</v>
      </c>
      <c r="J46" s="56" t="s">
        <v>55</v>
      </c>
      <c r="K46" s="205" t="s">
        <v>253</v>
      </c>
      <c r="L46" s="53" t="s">
        <v>254</v>
      </c>
      <c r="M46" s="54">
        <v>0.18</v>
      </c>
      <c r="N46" s="55">
        <f t="shared" si="3"/>
        <v>9000</v>
      </c>
      <c r="O46" s="56" t="s">
        <v>55</v>
      </c>
      <c r="P46" s="53" t="s">
        <v>254</v>
      </c>
      <c r="Q46" s="54">
        <v>0.18</v>
      </c>
      <c r="R46" s="55">
        <f>Q46*$O$9</f>
        <v>90000</v>
      </c>
      <c r="S46" s="64"/>
      <c r="T46" s="56" t="s">
        <v>55</v>
      </c>
      <c r="U46" s="53" t="s">
        <v>254</v>
      </c>
      <c r="V46" s="54">
        <v>0.18</v>
      </c>
      <c r="W46" s="55">
        <f>V46*$T$9</f>
        <v>180000</v>
      </c>
      <c r="X46" s="57"/>
      <c r="Y46" s="56" t="s">
        <v>55</v>
      </c>
      <c r="Z46" s="53" t="s">
        <v>260</v>
      </c>
      <c r="AA46" s="54">
        <v>0.18</v>
      </c>
      <c r="AB46" s="55">
        <f>AA46*$Y$9</f>
        <v>900000</v>
      </c>
    </row>
    <row r="47" spans="1:28" ht="12.75">
      <c r="A47" s="21"/>
      <c r="B47" s="57"/>
      <c r="C47" s="54"/>
      <c r="D47" s="57"/>
      <c r="E47" s="56" t="s">
        <v>219</v>
      </c>
      <c r="F47" s="205"/>
      <c r="G47" s="57"/>
      <c r="H47" s="54">
        <v>0.02</v>
      </c>
      <c r="I47" s="55">
        <f>H47*$E$9</f>
        <v>200</v>
      </c>
      <c r="J47" s="56" t="s">
        <v>219</v>
      </c>
      <c r="K47" s="205"/>
      <c r="L47" s="57"/>
      <c r="M47" s="54">
        <v>0.02</v>
      </c>
      <c r="N47" s="55">
        <f>M47*$J$9</f>
        <v>1000</v>
      </c>
      <c r="O47" s="56"/>
      <c r="P47" s="57"/>
      <c r="Q47" s="54"/>
      <c r="R47" s="55"/>
      <c r="S47" s="64"/>
      <c r="T47" s="56"/>
      <c r="U47" s="57"/>
      <c r="V47" s="54"/>
      <c r="W47" s="55"/>
      <c r="X47" s="57"/>
      <c r="Y47" s="56"/>
      <c r="Z47" s="57"/>
      <c r="AA47" s="54"/>
      <c r="AB47" s="55"/>
    </row>
    <row r="48" spans="1:28" ht="12.75">
      <c r="A48" s="21"/>
      <c r="B48" s="57" t="s">
        <v>163</v>
      </c>
      <c r="C48" s="54" t="s">
        <v>168</v>
      </c>
      <c r="D48" s="57"/>
      <c r="E48" s="56" t="s">
        <v>6</v>
      </c>
      <c r="F48" s="205" t="s">
        <v>132</v>
      </c>
      <c r="G48" s="53" t="s">
        <v>145</v>
      </c>
      <c r="H48" s="54">
        <v>0.13</v>
      </c>
      <c r="I48" s="55">
        <f t="shared" si="2"/>
        <v>1300</v>
      </c>
      <c r="J48" s="56" t="s">
        <v>6</v>
      </c>
      <c r="K48" s="205" t="s">
        <v>128</v>
      </c>
      <c r="L48" s="53" t="s">
        <v>129</v>
      </c>
      <c r="M48" s="54">
        <v>0.13</v>
      </c>
      <c r="N48" s="55">
        <f t="shared" si="3"/>
        <v>6500</v>
      </c>
      <c r="O48" s="56" t="s">
        <v>6</v>
      </c>
      <c r="P48" s="53" t="s">
        <v>62</v>
      </c>
      <c r="Q48" s="54">
        <v>0.15</v>
      </c>
      <c r="R48" s="55">
        <f>Q48*$O$9</f>
        <v>75000</v>
      </c>
      <c r="S48" s="64"/>
      <c r="T48" s="56" t="s">
        <v>6</v>
      </c>
      <c r="U48" s="53" t="s">
        <v>62</v>
      </c>
      <c r="V48" s="54">
        <v>0.15</v>
      </c>
      <c r="W48" s="55">
        <f>V48*$T$9</f>
        <v>150000</v>
      </c>
      <c r="X48" s="57"/>
      <c r="Y48" s="56" t="s">
        <v>6</v>
      </c>
      <c r="Z48" s="53" t="s">
        <v>62</v>
      </c>
      <c r="AA48" s="54">
        <v>0.15</v>
      </c>
      <c r="AB48" s="55">
        <f>AA48*$Y$9</f>
        <v>750000</v>
      </c>
    </row>
    <row r="49" spans="1:28" ht="12.75">
      <c r="A49" s="21"/>
      <c r="B49" s="57"/>
      <c r="C49" s="54" t="s">
        <v>169</v>
      </c>
      <c r="D49" s="57"/>
      <c r="E49" s="56"/>
      <c r="F49" s="205"/>
      <c r="G49" s="53"/>
      <c r="H49" s="54"/>
      <c r="I49" s="55"/>
      <c r="J49" s="56"/>
      <c r="K49" s="205"/>
      <c r="L49" s="53"/>
      <c r="M49" s="54"/>
      <c r="N49" s="55"/>
      <c r="O49" s="56"/>
      <c r="P49" s="53" t="s">
        <v>63</v>
      </c>
      <c r="Q49" s="54"/>
      <c r="R49" s="55"/>
      <c r="S49" s="64"/>
      <c r="T49" s="56"/>
      <c r="U49" s="53" t="s">
        <v>63</v>
      </c>
      <c r="V49" s="54"/>
      <c r="W49" s="55"/>
      <c r="X49" s="57"/>
      <c r="Y49" s="56"/>
      <c r="Z49" s="53" t="s">
        <v>63</v>
      </c>
      <c r="AA49" s="54"/>
      <c r="AB49" s="55"/>
    </row>
    <row r="50" spans="1:28" ht="12.75">
      <c r="A50" s="21"/>
      <c r="B50" s="57"/>
      <c r="C50" s="54"/>
      <c r="D50" s="57"/>
      <c r="E50" s="56" t="s">
        <v>12</v>
      </c>
      <c r="F50" s="201" t="s">
        <v>290</v>
      </c>
      <c r="G50" s="202" t="s">
        <v>293</v>
      </c>
      <c r="H50" s="54">
        <v>0.25</v>
      </c>
      <c r="I50" s="55">
        <f t="shared" si="2"/>
        <v>2500</v>
      </c>
      <c r="J50" s="56" t="s">
        <v>12</v>
      </c>
      <c r="K50" s="201" t="s">
        <v>299</v>
      </c>
      <c r="L50" s="202" t="s">
        <v>301</v>
      </c>
      <c r="M50" s="54">
        <v>0.25</v>
      </c>
      <c r="N50" s="55">
        <f t="shared" si="3"/>
        <v>12500</v>
      </c>
      <c r="O50" s="56" t="s">
        <v>12</v>
      </c>
      <c r="P50" s="58" t="s">
        <v>23</v>
      </c>
      <c r="Q50" s="54">
        <v>0.25</v>
      </c>
      <c r="R50" s="55">
        <f>Q50*$O$9</f>
        <v>125000</v>
      </c>
      <c r="S50" s="64"/>
      <c r="T50" s="56" t="s">
        <v>12</v>
      </c>
      <c r="U50" s="58" t="s">
        <v>23</v>
      </c>
      <c r="V50" s="54">
        <v>0.25</v>
      </c>
      <c r="W50" s="55">
        <f>V50*$T$9</f>
        <v>250000</v>
      </c>
      <c r="X50" s="57"/>
      <c r="Y50" s="56" t="s">
        <v>12</v>
      </c>
      <c r="Z50" s="53" t="s">
        <v>27</v>
      </c>
      <c r="AA50" s="54">
        <v>0.25</v>
      </c>
      <c r="AB50" s="55">
        <f>AA50*$Y$9</f>
        <v>1250000</v>
      </c>
    </row>
    <row r="51" spans="1:28" ht="12.75">
      <c r="A51" s="21"/>
      <c r="B51" s="57"/>
      <c r="C51" s="54"/>
      <c r="D51" s="57"/>
      <c r="E51" s="56"/>
      <c r="F51" s="201" t="s">
        <v>209</v>
      </c>
      <c r="G51" s="202" t="s">
        <v>292</v>
      </c>
      <c r="H51" s="54"/>
      <c r="I51" s="55"/>
      <c r="J51" s="56"/>
      <c r="K51" s="201" t="s">
        <v>206</v>
      </c>
      <c r="L51" s="202" t="s">
        <v>298</v>
      </c>
      <c r="M51" s="54"/>
      <c r="N51" s="55"/>
      <c r="O51" s="56"/>
      <c r="P51" s="58" t="s">
        <v>46</v>
      </c>
      <c r="Q51" s="54"/>
      <c r="R51" s="55"/>
      <c r="S51" s="64"/>
      <c r="T51" s="56"/>
      <c r="U51" s="58" t="s">
        <v>46</v>
      </c>
      <c r="V51" s="54"/>
      <c r="W51" s="55"/>
      <c r="X51" s="57"/>
      <c r="Y51" s="56"/>
      <c r="Z51" s="53" t="s">
        <v>28</v>
      </c>
      <c r="AA51" s="54"/>
      <c r="AB51" s="55"/>
    </row>
    <row r="52" spans="1:28" ht="12.75">
      <c r="A52" s="21"/>
      <c r="B52" s="57"/>
      <c r="C52" s="54"/>
      <c r="D52" s="57"/>
      <c r="E52" s="56"/>
      <c r="F52" s="201" t="s">
        <v>206</v>
      </c>
      <c r="G52" s="202" t="s">
        <v>296</v>
      </c>
      <c r="H52" s="54"/>
      <c r="I52" s="55"/>
      <c r="J52" s="56"/>
      <c r="K52" s="201" t="s">
        <v>207</v>
      </c>
      <c r="L52" s="202" t="s">
        <v>307</v>
      </c>
      <c r="M52" s="54"/>
      <c r="N52" s="55"/>
      <c r="O52" s="56"/>
      <c r="P52" s="58" t="s">
        <v>24</v>
      </c>
      <c r="Q52" s="54"/>
      <c r="R52" s="55"/>
      <c r="S52" s="64"/>
      <c r="T52" s="56"/>
      <c r="U52" s="58" t="s">
        <v>24</v>
      </c>
      <c r="V52" s="54"/>
      <c r="W52" s="55"/>
      <c r="X52" s="57"/>
      <c r="Y52" s="56"/>
      <c r="Z52" s="169"/>
      <c r="AA52" s="170"/>
      <c r="AB52" s="171"/>
    </row>
    <row r="53" spans="1:28" ht="12.75">
      <c r="A53" s="21"/>
      <c r="B53" s="172"/>
      <c r="C53" s="170"/>
      <c r="D53" s="172"/>
      <c r="E53" s="173"/>
      <c r="F53" s="205"/>
      <c r="G53" s="188"/>
      <c r="H53" s="170"/>
      <c r="I53" s="171"/>
      <c r="J53" s="173"/>
      <c r="K53" s="205" t="s">
        <v>209</v>
      </c>
      <c r="L53" s="70" t="s">
        <v>292</v>
      </c>
      <c r="M53" s="54"/>
      <c r="N53" s="55"/>
      <c r="O53" s="56"/>
      <c r="P53" s="58" t="s">
        <v>25</v>
      </c>
      <c r="Q53" s="54"/>
      <c r="R53" s="55"/>
      <c r="S53" s="64"/>
      <c r="T53" s="56"/>
      <c r="U53" s="58" t="s">
        <v>25</v>
      </c>
      <c r="V53" s="54"/>
      <c r="W53" s="55"/>
      <c r="X53" s="57"/>
      <c r="Y53" s="56"/>
      <c r="Z53" s="169"/>
      <c r="AA53" s="170"/>
      <c r="AB53" s="171"/>
    </row>
    <row r="54" spans="1:28" ht="12.75">
      <c r="A54" s="21"/>
      <c r="B54" s="172"/>
      <c r="C54" s="170"/>
      <c r="D54" s="172"/>
      <c r="E54" s="173"/>
      <c r="F54" s="205"/>
      <c r="G54" s="58"/>
      <c r="H54" s="54"/>
      <c r="I54" s="55"/>
      <c r="J54" s="56"/>
      <c r="K54" s="205" t="s">
        <v>210</v>
      </c>
      <c r="L54" s="58" t="s">
        <v>217</v>
      </c>
      <c r="M54" s="54"/>
      <c r="N54" s="55"/>
      <c r="O54" s="56"/>
      <c r="P54" s="58" t="s">
        <v>26</v>
      </c>
      <c r="Q54" s="54"/>
      <c r="R54" s="55"/>
      <c r="S54" s="64"/>
      <c r="T54" s="56"/>
      <c r="U54" s="58" t="s">
        <v>26</v>
      </c>
      <c r="V54" s="57"/>
      <c r="W54" s="174"/>
      <c r="X54" s="57"/>
      <c r="Y54" s="56"/>
      <c r="Z54" s="189"/>
      <c r="AA54" s="190"/>
      <c r="AB54" s="191"/>
    </row>
    <row r="55" spans="1:28" ht="13.5" thickBot="1">
      <c r="A55" s="22"/>
      <c r="B55" s="192"/>
      <c r="C55" s="193"/>
      <c r="D55" s="192"/>
      <c r="E55" s="194"/>
      <c r="F55" s="206"/>
      <c r="G55" s="71"/>
      <c r="H55" s="60"/>
      <c r="I55" s="61"/>
      <c r="J55" s="62"/>
      <c r="K55" s="210"/>
      <c r="L55" s="71"/>
      <c r="M55" s="60"/>
      <c r="N55" s="61"/>
      <c r="O55" s="62"/>
      <c r="P55" s="71" t="s">
        <v>47</v>
      </c>
      <c r="Q55" s="60"/>
      <c r="R55" s="61"/>
      <c r="S55" s="179"/>
      <c r="T55" s="62"/>
      <c r="U55" s="195" t="s">
        <v>48</v>
      </c>
      <c r="V55" s="63"/>
      <c r="W55" s="180"/>
      <c r="X55" s="63"/>
      <c r="Y55" s="62"/>
      <c r="Z55" s="196"/>
      <c r="AA55" s="192"/>
      <c r="AB55" s="197"/>
    </row>
    <row r="56" spans="1:28" ht="13.5" thickBot="1">
      <c r="A56" s="14"/>
      <c r="B56" s="190"/>
      <c r="C56" s="198"/>
      <c r="D56" s="190"/>
      <c r="E56" s="190"/>
      <c r="F56" s="205"/>
      <c r="G56" s="70"/>
      <c r="H56" s="54"/>
      <c r="I56" s="64"/>
      <c r="J56" s="57"/>
      <c r="K56" s="205"/>
      <c r="L56" s="70"/>
      <c r="M56" s="54"/>
      <c r="N56" s="64"/>
      <c r="O56" s="57"/>
      <c r="P56" s="70"/>
      <c r="Q56" s="54"/>
      <c r="R56" s="64"/>
      <c r="S56" s="64"/>
      <c r="T56" s="57"/>
      <c r="U56" s="53"/>
      <c r="V56" s="57"/>
      <c r="W56" s="57"/>
      <c r="X56" s="57"/>
      <c r="Y56" s="57"/>
      <c r="Z56" s="189"/>
      <c r="AA56" s="190"/>
      <c r="AB56" s="190"/>
    </row>
    <row r="57" spans="1:28" ht="12.75">
      <c r="A57" s="20" t="s">
        <v>3</v>
      </c>
      <c r="B57" s="65" t="s">
        <v>3</v>
      </c>
      <c r="C57" s="183"/>
      <c r="D57" s="69"/>
      <c r="E57" s="68"/>
      <c r="F57" s="207"/>
      <c r="G57" s="65" t="s">
        <v>11</v>
      </c>
      <c r="H57" s="66">
        <f>SUM(H58:H66)</f>
        <v>1</v>
      </c>
      <c r="I57" s="67">
        <f>SUM(I58:I66)</f>
        <v>10000</v>
      </c>
      <c r="J57" s="68"/>
      <c r="K57" s="207"/>
      <c r="L57" s="65" t="s">
        <v>11</v>
      </c>
      <c r="M57" s="66">
        <f>SUM(M58:M66)</f>
        <v>1</v>
      </c>
      <c r="N57" s="67">
        <f>SUM(N58:N66)</f>
        <v>50000</v>
      </c>
      <c r="O57" s="68"/>
      <c r="P57" s="65" t="s">
        <v>11</v>
      </c>
      <c r="Q57" s="66">
        <f>SUM(Q58:Q66)</f>
        <v>1</v>
      </c>
      <c r="R57" s="67">
        <f>SUM(R58:R66)</f>
        <v>500000</v>
      </c>
      <c r="S57" s="184"/>
      <c r="T57" s="68"/>
      <c r="U57" s="65" t="s">
        <v>11</v>
      </c>
      <c r="V57" s="66">
        <f>SUM(V58:V66)</f>
        <v>1</v>
      </c>
      <c r="W57" s="67">
        <f>SUM(W58:W66)</f>
        <v>1000000</v>
      </c>
      <c r="X57" s="69"/>
      <c r="Y57" s="68"/>
      <c r="Z57" s="65" t="s">
        <v>11</v>
      </c>
      <c r="AA57" s="66">
        <f>SUM(AA58:AA66)</f>
        <v>1.01</v>
      </c>
      <c r="AB57" s="67">
        <f>SUM(AB58:AB66)</f>
        <v>5050000</v>
      </c>
    </row>
    <row r="58" spans="1:28" ht="12.75">
      <c r="A58" s="21"/>
      <c r="B58" s="185" t="s">
        <v>15</v>
      </c>
      <c r="C58" s="186">
        <v>-0.125</v>
      </c>
      <c r="D58" s="185"/>
      <c r="E58" s="187" t="s">
        <v>51</v>
      </c>
      <c r="F58" s="205" t="s">
        <v>133</v>
      </c>
      <c r="G58" s="53" t="s">
        <v>157</v>
      </c>
      <c r="H58" s="54">
        <v>0.18</v>
      </c>
      <c r="I58" s="55">
        <f aca="true" t="shared" si="4" ref="I58:I64">H58*$E$9</f>
        <v>1800</v>
      </c>
      <c r="J58" s="56" t="s">
        <v>51</v>
      </c>
      <c r="K58" s="201" t="s">
        <v>308</v>
      </c>
      <c r="L58" s="202" t="s">
        <v>288</v>
      </c>
      <c r="M58" s="54">
        <v>0.26</v>
      </c>
      <c r="N58" s="55">
        <f>M58*$J$9</f>
        <v>13000</v>
      </c>
      <c r="O58" s="56" t="s">
        <v>51</v>
      </c>
      <c r="P58" s="202" t="s">
        <v>271</v>
      </c>
      <c r="Q58" s="212">
        <v>0.13</v>
      </c>
      <c r="R58" s="55">
        <f>Q58*$O$9</f>
        <v>65000</v>
      </c>
      <c r="S58" s="64"/>
      <c r="T58" s="56" t="s">
        <v>51</v>
      </c>
      <c r="U58" s="53" t="s">
        <v>96</v>
      </c>
      <c r="V58" s="212">
        <v>0.13</v>
      </c>
      <c r="W58" s="55">
        <f>V58*$T$9</f>
        <v>130000</v>
      </c>
      <c r="X58" s="57"/>
      <c r="Y58" s="56" t="s">
        <v>51</v>
      </c>
      <c r="Z58" s="53" t="s">
        <v>96</v>
      </c>
      <c r="AA58" s="212">
        <v>0.13</v>
      </c>
      <c r="AB58" s="55">
        <f>AA58*$Y$9</f>
        <v>650000</v>
      </c>
    </row>
    <row r="59" spans="1:28" ht="12.75">
      <c r="A59" s="21"/>
      <c r="B59" s="57" t="s">
        <v>5</v>
      </c>
      <c r="C59" s="168">
        <v>0.7</v>
      </c>
      <c r="D59" s="57"/>
      <c r="E59" s="56" t="s">
        <v>52</v>
      </c>
      <c r="F59" s="201" t="s">
        <v>265</v>
      </c>
      <c r="G59" s="202" t="s">
        <v>264</v>
      </c>
      <c r="H59" s="54">
        <v>0.1</v>
      </c>
      <c r="I59" s="55">
        <f t="shared" si="4"/>
        <v>1000</v>
      </c>
      <c r="J59" s="56" t="s">
        <v>52</v>
      </c>
      <c r="K59" s="211" t="s">
        <v>287</v>
      </c>
      <c r="L59" s="204" t="s">
        <v>286</v>
      </c>
      <c r="M59" s="54">
        <v>0.11</v>
      </c>
      <c r="N59" s="55">
        <f aca="true" t="shared" si="5" ref="N59:N66">M59*$J$9</f>
        <v>5500</v>
      </c>
      <c r="O59" s="56" t="s">
        <v>52</v>
      </c>
      <c r="P59" s="202" t="s">
        <v>269</v>
      </c>
      <c r="Q59" s="212">
        <v>0.09</v>
      </c>
      <c r="R59" s="55">
        <f>Q59*$O$9</f>
        <v>45000</v>
      </c>
      <c r="S59" s="64"/>
      <c r="T59" s="56" t="s">
        <v>52</v>
      </c>
      <c r="U59" s="202" t="s">
        <v>269</v>
      </c>
      <c r="V59" s="212">
        <v>0.09</v>
      </c>
      <c r="W59" s="55">
        <f>V59*$T$9</f>
        <v>90000</v>
      </c>
      <c r="X59" s="57"/>
      <c r="Y59" s="56" t="s">
        <v>52</v>
      </c>
      <c r="Z59" s="53"/>
      <c r="AA59" s="54"/>
      <c r="AB59" s="55"/>
    </row>
    <row r="60" spans="1:28" ht="12.75">
      <c r="A60" s="21"/>
      <c r="B60" s="57" t="s">
        <v>6</v>
      </c>
      <c r="C60" s="54">
        <v>0.1</v>
      </c>
      <c r="D60" s="57"/>
      <c r="E60" s="56" t="s">
        <v>53</v>
      </c>
      <c r="F60" s="205" t="s">
        <v>156</v>
      </c>
      <c r="G60" s="53" t="s">
        <v>160</v>
      </c>
      <c r="H60" s="54">
        <v>0.08</v>
      </c>
      <c r="I60" s="55">
        <f t="shared" si="4"/>
        <v>800</v>
      </c>
      <c r="J60" s="56" t="s">
        <v>53</v>
      </c>
      <c r="K60" s="205" t="s">
        <v>156</v>
      </c>
      <c r="L60" s="53" t="s">
        <v>160</v>
      </c>
      <c r="M60" s="54">
        <v>0.12</v>
      </c>
      <c r="N60" s="55">
        <f t="shared" si="5"/>
        <v>6000</v>
      </c>
      <c r="O60" s="56" t="s">
        <v>53</v>
      </c>
      <c r="P60" s="202" t="s">
        <v>289</v>
      </c>
      <c r="Q60" s="54">
        <v>0.1</v>
      </c>
      <c r="R60" s="55">
        <f>Q60*$O$9</f>
        <v>50000</v>
      </c>
      <c r="S60" s="64"/>
      <c r="T60" s="56" t="s">
        <v>53</v>
      </c>
      <c r="U60" s="202" t="s">
        <v>289</v>
      </c>
      <c r="V60" s="54">
        <v>0.1</v>
      </c>
      <c r="W60" s="55">
        <f>V60*$T$9</f>
        <v>100000</v>
      </c>
      <c r="X60" s="57"/>
      <c r="Y60" s="56" t="s">
        <v>53</v>
      </c>
      <c r="Z60" s="215" t="s">
        <v>317</v>
      </c>
      <c r="AA60" s="212">
        <v>0.2</v>
      </c>
      <c r="AB60" s="55">
        <f>AA60*$Y$9</f>
        <v>1000000</v>
      </c>
    </row>
    <row r="61" spans="1:28" ht="12.75">
      <c r="A61" s="21"/>
      <c r="B61" s="57" t="s">
        <v>7</v>
      </c>
      <c r="C61" s="168">
        <v>0.2</v>
      </c>
      <c r="D61" s="57"/>
      <c r="E61" s="56" t="s">
        <v>117</v>
      </c>
      <c r="F61" s="205" t="s">
        <v>228</v>
      </c>
      <c r="G61" s="53" t="s">
        <v>139</v>
      </c>
      <c r="H61" s="54">
        <v>0.13</v>
      </c>
      <c r="I61" s="55">
        <f t="shared" si="4"/>
        <v>1300</v>
      </c>
      <c r="J61" s="56" t="s">
        <v>117</v>
      </c>
      <c r="K61" s="205"/>
      <c r="L61" s="53"/>
      <c r="M61" s="54"/>
      <c r="N61" s="55"/>
      <c r="O61" s="56" t="s">
        <v>117</v>
      </c>
      <c r="P61" s="53" t="s">
        <v>94</v>
      </c>
      <c r="Q61" s="212">
        <v>0.17</v>
      </c>
      <c r="R61" s="55">
        <f>Q61*$O$9</f>
        <v>85000</v>
      </c>
      <c r="S61" s="64"/>
      <c r="T61" s="56" t="s">
        <v>54</v>
      </c>
      <c r="U61" s="53" t="s">
        <v>78</v>
      </c>
      <c r="V61" s="212">
        <v>0.17</v>
      </c>
      <c r="W61" s="55">
        <f>V61*$T$9</f>
        <v>170000</v>
      </c>
      <c r="X61" s="57"/>
      <c r="Y61" s="56" t="s">
        <v>54</v>
      </c>
      <c r="Z61" s="53" t="s">
        <v>78</v>
      </c>
      <c r="AA61" s="212">
        <v>0.17</v>
      </c>
      <c r="AB61" s="55">
        <f>AA61*$Y$9</f>
        <v>850000.0000000001</v>
      </c>
    </row>
    <row r="62" spans="1:28" ht="12.75">
      <c r="A62" s="21"/>
      <c r="B62" s="57"/>
      <c r="C62" s="54"/>
      <c r="D62" s="57"/>
      <c r="E62" s="56" t="s">
        <v>55</v>
      </c>
      <c r="F62" s="205" t="s">
        <v>230</v>
      </c>
      <c r="G62" s="53" t="s">
        <v>130</v>
      </c>
      <c r="H62" s="54">
        <v>0.21</v>
      </c>
      <c r="I62" s="55">
        <f t="shared" si="4"/>
        <v>2100</v>
      </c>
      <c r="J62" s="56" t="s">
        <v>55</v>
      </c>
      <c r="K62" s="205" t="s">
        <v>253</v>
      </c>
      <c r="L62" s="214" t="s">
        <v>316</v>
      </c>
      <c r="M62" s="54">
        <v>0.21</v>
      </c>
      <c r="N62" s="55">
        <f t="shared" si="5"/>
        <v>10500</v>
      </c>
      <c r="O62" s="56" t="s">
        <v>55</v>
      </c>
      <c r="P62" s="53" t="s">
        <v>256</v>
      </c>
      <c r="Q62" s="54">
        <v>0.21</v>
      </c>
      <c r="R62" s="55">
        <f>Q62*$O$9</f>
        <v>105000</v>
      </c>
      <c r="S62" s="64"/>
      <c r="T62" s="56" t="s">
        <v>55</v>
      </c>
      <c r="U62" s="53" t="s">
        <v>255</v>
      </c>
      <c r="V62" s="54">
        <v>0.21</v>
      </c>
      <c r="W62" s="55">
        <f>V62*$T$9</f>
        <v>210000</v>
      </c>
      <c r="X62" s="57"/>
      <c r="Y62" s="56" t="s">
        <v>55</v>
      </c>
      <c r="Z62" s="53" t="s">
        <v>261</v>
      </c>
      <c r="AA62" s="54">
        <v>0.21</v>
      </c>
      <c r="AB62" s="55">
        <f>AA62*$Y$9</f>
        <v>1050000</v>
      </c>
    </row>
    <row r="63" spans="1:28" ht="12.75">
      <c r="A63" s="21"/>
      <c r="B63" s="57"/>
      <c r="C63" s="54"/>
      <c r="D63" s="57"/>
      <c r="E63" s="56" t="s">
        <v>219</v>
      </c>
      <c r="F63" s="205"/>
      <c r="G63" s="57"/>
      <c r="H63" s="54">
        <v>0.02</v>
      </c>
      <c r="I63" s="55">
        <f t="shared" si="4"/>
        <v>200</v>
      </c>
      <c r="J63" s="56" t="s">
        <v>219</v>
      </c>
      <c r="K63" s="205"/>
      <c r="L63" s="57"/>
      <c r="M63" s="54">
        <v>0.02</v>
      </c>
      <c r="N63" s="55">
        <f>M63*$J$9</f>
        <v>1000</v>
      </c>
      <c r="O63" s="56"/>
      <c r="P63" s="57"/>
      <c r="Q63" s="54"/>
      <c r="R63" s="55"/>
      <c r="S63" s="64"/>
      <c r="T63" s="56"/>
      <c r="U63" s="57"/>
      <c r="V63" s="54"/>
      <c r="W63" s="55"/>
      <c r="X63" s="57"/>
      <c r="Y63" s="56"/>
      <c r="Z63" s="57"/>
      <c r="AA63" s="54"/>
      <c r="AB63" s="55"/>
    </row>
    <row r="64" spans="1:28" ht="12.75">
      <c r="A64" s="21"/>
      <c r="B64" s="57" t="s">
        <v>163</v>
      </c>
      <c r="C64" s="54" t="s">
        <v>170</v>
      </c>
      <c r="D64" s="57"/>
      <c r="E64" s="56" t="s">
        <v>6</v>
      </c>
      <c r="F64" s="205" t="s">
        <v>132</v>
      </c>
      <c r="G64" s="53" t="s">
        <v>145</v>
      </c>
      <c r="H64" s="54">
        <v>0.08</v>
      </c>
      <c r="I64" s="55">
        <f t="shared" si="4"/>
        <v>800</v>
      </c>
      <c r="J64" s="56" t="s">
        <v>6</v>
      </c>
      <c r="K64" s="205" t="s">
        <v>128</v>
      </c>
      <c r="L64" s="53" t="s">
        <v>238</v>
      </c>
      <c r="M64" s="54">
        <v>0.08</v>
      </c>
      <c r="N64" s="55">
        <f t="shared" si="5"/>
        <v>4000</v>
      </c>
      <c r="O64" s="56" t="s">
        <v>6</v>
      </c>
      <c r="P64" s="53" t="s">
        <v>64</v>
      </c>
      <c r="Q64" s="54">
        <v>0.1</v>
      </c>
      <c r="R64" s="55">
        <f>Q64*$O$9</f>
        <v>50000</v>
      </c>
      <c r="S64" s="64"/>
      <c r="T64" s="56" t="s">
        <v>6</v>
      </c>
      <c r="U64" s="53" t="s">
        <v>64</v>
      </c>
      <c r="V64" s="54">
        <v>0.1</v>
      </c>
      <c r="W64" s="55">
        <f>V64*$T$9</f>
        <v>100000</v>
      </c>
      <c r="X64" s="57"/>
      <c r="Y64" s="56" t="s">
        <v>6</v>
      </c>
      <c r="Z64" s="53" t="s">
        <v>64</v>
      </c>
      <c r="AA64" s="54">
        <v>0.1</v>
      </c>
      <c r="AB64" s="55">
        <f>AA64*$Y$9</f>
        <v>500000</v>
      </c>
    </row>
    <row r="65" spans="1:28" ht="12.75">
      <c r="A65" s="21"/>
      <c r="B65" s="57"/>
      <c r="C65" s="54" t="s">
        <v>171</v>
      </c>
      <c r="D65" s="57"/>
      <c r="E65" s="56"/>
      <c r="F65" s="205"/>
      <c r="G65" s="53"/>
      <c r="H65" s="54"/>
      <c r="I65" s="55"/>
      <c r="J65" s="56"/>
      <c r="K65" s="205"/>
      <c r="L65" s="53"/>
      <c r="M65" s="54"/>
      <c r="N65" s="55"/>
      <c r="O65" s="56"/>
      <c r="P65" s="53" t="s">
        <v>63</v>
      </c>
      <c r="Q65" s="54"/>
      <c r="R65" s="55"/>
      <c r="S65" s="64"/>
      <c r="T65" s="56"/>
      <c r="U65" s="53" t="s">
        <v>63</v>
      </c>
      <c r="V65" s="54"/>
      <c r="W65" s="55"/>
      <c r="X65" s="57"/>
      <c r="Y65" s="56"/>
      <c r="Z65" s="53" t="s">
        <v>63</v>
      </c>
      <c r="AA65" s="54"/>
      <c r="AB65" s="55"/>
    </row>
    <row r="66" spans="1:28" ht="12.75">
      <c r="A66" s="21"/>
      <c r="B66" s="57"/>
      <c r="C66" s="54"/>
      <c r="D66" s="57"/>
      <c r="E66" s="56" t="s">
        <v>12</v>
      </c>
      <c r="F66" s="201" t="s">
        <v>290</v>
      </c>
      <c r="G66" s="202" t="s">
        <v>297</v>
      </c>
      <c r="H66" s="54">
        <v>0.2</v>
      </c>
      <c r="I66" s="55">
        <f>H66*$E$9</f>
        <v>2000</v>
      </c>
      <c r="J66" s="56" t="s">
        <v>12</v>
      </c>
      <c r="K66" s="201" t="s">
        <v>299</v>
      </c>
      <c r="L66" s="202" t="s">
        <v>301</v>
      </c>
      <c r="M66" s="54">
        <v>0.2</v>
      </c>
      <c r="N66" s="55">
        <f t="shared" si="5"/>
        <v>10000</v>
      </c>
      <c r="O66" s="56" t="s">
        <v>12</v>
      </c>
      <c r="P66" s="58" t="s">
        <v>29</v>
      </c>
      <c r="Q66" s="54">
        <v>0.2</v>
      </c>
      <c r="R66" s="55">
        <f>Q66*$O$9</f>
        <v>100000</v>
      </c>
      <c r="S66" s="64"/>
      <c r="T66" s="56" t="s">
        <v>12</v>
      </c>
      <c r="U66" s="70" t="s">
        <v>49</v>
      </c>
      <c r="V66" s="54">
        <v>0.2</v>
      </c>
      <c r="W66" s="55">
        <f>V66*$T$9</f>
        <v>200000</v>
      </c>
      <c r="X66" s="57"/>
      <c r="Y66" s="56" t="s">
        <v>12</v>
      </c>
      <c r="Z66" s="58" t="s">
        <v>35</v>
      </c>
      <c r="AA66" s="54">
        <v>0.2</v>
      </c>
      <c r="AB66" s="55">
        <f>AA66*$Y$9</f>
        <v>1000000</v>
      </c>
    </row>
    <row r="67" spans="1:28" ht="12.75">
      <c r="A67" s="21"/>
      <c r="B67" s="57"/>
      <c r="C67" s="54"/>
      <c r="D67" s="57"/>
      <c r="E67" s="56"/>
      <c r="F67" s="201" t="s">
        <v>209</v>
      </c>
      <c r="G67" s="202" t="s">
        <v>292</v>
      </c>
      <c r="H67" s="54"/>
      <c r="I67" s="55"/>
      <c r="J67" s="56"/>
      <c r="K67" s="205" t="s">
        <v>207</v>
      </c>
      <c r="L67" s="53" t="s">
        <v>215</v>
      </c>
      <c r="M67" s="54"/>
      <c r="N67" s="55"/>
      <c r="O67" s="56"/>
      <c r="P67" s="58" t="s">
        <v>30</v>
      </c>
      <c r="Q67" s="54"/>
      <c r="R67" s="55"/>
      <c r="S67" s="64"/>
      <c r="T67" s="56"/>
      <c r="U67" s="58" t="s">
        <v>30</v>
      </c>
      <c r="V67" s="54"/>
      <c r="W67" s="55"/>
      <c r="X67" s="57"/>
      <c r="Y67" s="56"/>
      <c r="Z67" s="70" t="s">
        <v>36</v>
      </c>
      <c r="AA67" s="54"/>
      <c r="AB67" s="55"/>
    </row>
    <row r="68" spans="1:28" ht="12.75">
      <c r="A68" s="21"/>
      <c r="B68" s="57"/>
      <c r="C68" s="54"/>
      <c r="D68" s="57"/>
      <c r="E68" s="56"/>
      <c r="F68" s="201" t="s">
        <v>206</v>
      </c>
      <c r="G68" s="202" t="s">
        <v>298</v>
      </c>
      <c r="H68" s="54"/>
      <c r="I68" s="55"/>
      <c r="J68" s="56"/>
      <c r="K68" s="205" t="s">
        <v>209</v>
      </c>
      <c r="L68" s="70" t="s">
        <v>292</v>
      </c>
      <c r="M68" s="54"/>
      <c r="N68" s="55"/>
      <c r="O68" s="56"/>
      <c r="P68" s="58" t="s">
        <v>31</v>
      </c>
      <c r="Q68" s="54"/>
      <c r="R68" s="55"/>
      <c r="S68" s="64"/>
      <c r="T68" s="56"/>
      <c r="U68" s="58" t="s">
        <v>31</v>
      </c>
      <c r="V68" s="54"/>
      <c r="W68" s="55"/>
      <c r="X68" s="57"/>
      <c r="Y68" s="56"/>
      <c r="Z68" s="169"/>
      <c r="AA68" s="170"/>
      <c r="AB68" s="171"/>
    </row>
    <row r="69" spans="1:28" ht="12.75">
      <c r="A69" s="21"/>
      <c r="B69" s="172"/>
      <c r="C69" s="170"/>
      <c r="D69" s="172"/>
      <c r="E69" s="173"/>
      <c r="F69" s="205"/>
      <c r="G69" s="58"/>
      <c r="H69" s="54"/>
      <c r="I69" s="55"/>
      <c r="J69" s="56"/>
      <c r="K69" s="205" t="s">
        <v>210</v>
      </c>
      <c r="L69" s="58" t="s">
        <v>217</v>
      </c>
      <c r="M69" s="54"/>
      <c r="N69" s="55"/>
      <c r="O69" s="56"/>
      <c r="P69" s="58" t="s">
        <v>32</v>
      </c>
      <c r="Q69" s="54"/>
      <c r="R69" s="55"/>
      <c r="S69" s="64"/>
      <c r="T69" s="56"/>
      <c r="U69" s="58" t="s">
        <v>32</v>
      </c>
      <c r="V69" s="54"/>
      <c r="W69" s="55"/>
      <c r="X69" s="57"/>
      <c r="Y69" s="56"/>
      <c r="Z69" s="169"/>
      <c r="AA69" s="170"/>
      <c r="AB69" s="171"/>
    </row>
    <row r="70" spans="1:28" ht="12.75">
      <c r="A70" s="21"/>
      <c r="B70" s="172"/>
      <c r="C70" s="170"/>
      <c r="D70" s="172"/>
      <c r="E70" s="173"/>
      <c r="F70" s="205"/>
      <c r="G70" s="58"/>
      <c r="H70" s="54"/>
      <c r="I70" s="55"/>
      <c r="J70" s="56"/>
      <c r="K70" s="205"/>
      <c r="L70" s="70"/>
      <c r="M70" s="54"/>
      <c r="N70" s="55"/>
      <c r="O70" s="56"/>
      <c r="P70" s="58" t="s">
        <v>33</v>
      </c>
      <c r="Q70" s="54"/>
      <c r="R70" s="55"/>
      <c r="S70" s="64"/>
      <c r="T70" s="56"/>
      <c r="U70" s="58" t="s">
        <v>33</v>
      </c>
      <c r="V70" s="54"/>
      <c r="W70" s="55"/>
      <c r="X70" s="57"/>
      <c r="Y70" s="56"/>
      <c r="Z70" s="169"/>
      <c r="AA70" s="170"/>
      <c r="AB70" s="171"/>
    </row>
    <row r="71" spans="1:28" ht="13.5" thickBot="1">
      <c r="A71" s="22"/>
      <c r="B71" s="176"/>
      <c r="C71" s="177"/>
      <c r="D71" s="176"/>
      <c r="E71" s="178"/>
      <c r="F71" s="206"/>
      <c r="G71" s="71"/>
      <c r="H71" s="60"/>
      <c r="I71" s="61"/>
      <c r="J71" s="62"/>
      <c r="K71" s="206"/>
      <c r="L71" s="71"/>
      <c r="M71" s="60"/>
      <c r="N71" s="61"/>
      <c r="O71" s="62"/>
      <c r="P71" s="71" t="s">
        <v>34</v>
      </c>
      <c r="Q71" s="60"/>
      <c r="R71" s="61"/>
      <c r="S71" s="179"/>
      <c r="T71" s="62"/>
      <c r="U71" s="59" t="s">
        <v>34</v>
      </c>
      <c r="V71" s="60"/>
      <c r="W71" s="61"/>
      <c r="X71" s="63"/>
      <c r="Y71" s="62"/>
      <c r="Z71" s="181"/>
      <c r="AA71" s="177"/>
      <c r="AB71" s="199"/>
    </row>
    <row r="72" spans="1:28" ht="13.5" thickBot="1">
      <c r="A72" s="14"/>
      <c r="B72" s="172"/>
      <c r="C72" s="170"/>
      <c r="D72" s="172"/>
      <c r="E72" s="172"/>
      <c r="F72" s="205"/>
      <c r="G72" s="70"/>
      <c r="H72" s="54"/>
      <c r="I72" s="64"/>
      <c r="J72" s="57"/>
      <c r="K72" s="205"/>
      <c r="L72" s="70"/>
      <c r="M72" s="54"/>
      <c r="N72" s="64"/>
      <c r="O72" s="57"/>
      <c r="P72" s="70"/>
      <c r="Q72" s="54"/>
      <c r="R72" s="64"/>
      <c r="S72" s="64"/>
      <c r="T72" s="57"/>
      <c r="U72" s="58"/>
      <c r="V72" s="54"/>
      <c r="W72" s="64"/>
      <c r="X72" s="57"/>
      <c r="Y72" s="57"/>
      <c r="Z72" s="169"/>
      <c r="AA72" s="170"/>
      <c r="AB72" s="200"/>
    </row>
    <row r="73" spans="1:28" ht="12.75">
      <c r="A73" s="20" t="s">
        <v>4</v>
      </c>
      <c r="B73" s="65" t="s">
        <v>8</v>
      </c>
      <c r="C73" s="183"/>
      <c r="D73" s="69"/>
      <c r="E73" s="68"/>
      <c r="F73" s="207"/>
      <c r="G73" s="65" t="s">
        <v>11</v>
      </c>
      <c r="H73" s="66">
        <f>SUM(H74:H81)</f>
        <v>1</v>
      </c>
      <c r="I73" s="67">
        <f>SUM(I74:I81)</f>
        <v>10000</v>
      </c>
      <c r="J73" s="68"/>
      <c r="K73" s="207"/>
      <c r="L73" s="65" t="s">
        <v>11</v>
      </c>
      <c r="M73" s="66">
        <f>SUM(M74:M81)</f>
        <v>1</v>
      </c>
      <c r="N73" s="67">
        <f>SUM(N74:N81)</f>
        <v>50000</v>
      </c>
      <c r="O73" s="68"/>
      <c r="P73" s="65" t="s">
        <v>11</v>
      </c>
      <c r="Q73" s="66">
        <f>SUM(Q74:Q81)</f>
        <v>1</v>
      </c>
      <c r="R73" s="67">
        <f>SUM(R74:R81)</f>
        <v>500000</v>
      </c>
      <c r="S73" s="184"/>
      <c r="T73" s="68"/>
      <c r="U73" s="65" t="s">
        <v>11</v>
      </c>
      <c r="V73" s="66">
        <f>SUM(V74:V81)</f>
        <v>1</v>
      </c>
      <c r="W73" s="67">
        <f>SUM(W74:W81)</f>
        <v>1000000</v>
      </c>
      <c r="X73" s="69"/>
      <c r="Y73" s="68"/>
      <c r="Z73" s="65" t="s">
        <v>11</v>
      </c>
      <c r="AA73" s="66">
        <f>SUM(AA74:AA81)</f>
        <v>1</v>
      </c>
      <c r="AB73" s="67">
        <f>SUM(AB74:AB81)</f>
        <v>5000000</v>
      </c>
    </row>
    <row r="74" spans="1:28" ht="12.75">
      <c r="A74" s="21"/>
      <c r="B74" s="185" t="s">
        <v>15</v>
      </c>
      <c r="C74" s="186">
        <v>-0.15</v>
      </c>
      <c r="D74" s="185"/>
      <c r="E74" s="187" t="s">
        <v>51</v>
      </c>
      <c r="F74" s="205" t="s">
        <v>133</v>
      </c>
      <c r="G74" s="53" t="s">
        <v>157</v>
      </c>
      <c r="H74" s="212">
        <v>0.14</v>
      </c>
      <c r="I74" s="55">
        <f aca="true" t="shared" si="6" ref="I74:I79">H74*$E$9</f>
        <v>1400.0000000000002</v>
      </c>
      <c r="J74" s="56" t="s">
        <v>51</v>
      </c>
      <c r="K74" s="205" t="s">
        <v>179</v>
      </c>
      <c r="L74" s="53" t="s">
        <v>180</v>
      </c>
      <c r="M74" s="212">
        <v>0.15</v>
      </c>
      <c r="N74" s="55">
        <f aca="true" t="shared" si="7" ref="N74:N79">M74*$J$9</f>
        <v>7500</v>
      </c>
      <c r="O74" s="56" t="s">
        <v>51</v>
      </c>
      <c r="P74" s="53" t="s">
        <v>98</v>
      </c>
      <c r="Q74" s="212">
        <v>0.17</v>
      </c>
      <c r="R74" s="55">
        <f>Q74*$O$9</f>
        <v>85000</v>
      </c>
      <c r="S74" s="64"/>
      <c r="T74" s="56" t="s">
        <v>51</v>
      </c>
      <c r="U74" s="70" t="s">
        <v>100</v>
      </c>
      <c r="V74" s="54">
        <v>0.25</v>
      </c>
      <c r="W74" s="55">
        <f>V74*$T$9</f>
        <v>250000</v>
      </c>
      <c r="X74" s="57"/>
      <c r="Y74" s="56" t="s">
        <v>51</v>
      </c>
      <c r="Z74" s="53" t="s">
        <v>100</v>
      </c>
      <c r="AA74" s="54">
        <v>0.25</v>
      </c>
      <c r="AB74" s="55">
        <f>AA74*$Y$9</f>
        <v>1250000</v>
      </c>
    </row>
    <row r="75" spans="1:28" ht="12.75">
      <c r="A75" s="21"/>
      <c r="B75" s="57" t="s">
        <v>5</v>
      </c>
      <c r="C75" s="168">
        <v>0.85</v>
      </c>
      <c r="D75" s="57"/>
      <c r="E75" s="56" t="s">
        <v>52</v>
      </c>
      <c r="F75" s="201" t="s">
        <v>265</v>
      </c>
      <c r="G75" s="202" t="s">
        <v>264</v>
      </c>
      <c r="H75" s="212">
        <v>0.1</v>
      </c>
      <c r="I75" s="55">
        <f t="shared" si="6"/>
        <v>1000</v>
      </c>
      <c r="J75" s="56" t="s">
        <v>52</v>
      </c>
      <c r="K75" s="205" t="s">
        <v>161</v>
      </c>
      <c r="L75" s="213" t="s">
        <v>310</v>
      </c>
      <c r="M75" s="212">
        <v>0.14</v>
      </c>
      <c r="N75" s="55">
        <f t="shared" si="7"/>
        <v>7000.000000000001</v>
      </c>
      <c r="O75" s="56" t="s">
        <v>52</v>
      </c>
      <c r="P75" s="53" t="s">
        <v>93</v>
      </c>
      <c r="Q75" s="212">
        <v>0.13</v>
      </c>
      <c r="R75" s="55">
        <f>Q75*$O$9</f>
        <v>65000</v>
      </c>
      <c r="S75" s="64"/>
      <c r="T75" s="56" t="s">
        <v>52</v>
      </c>
      <c r="U75" s="53"/>
      <c r="V75" s="54"/>
      <c r="W75" s="55"/>
      <c r="X75" s="57"/>
      <c r="Y75" s="56" t="s">
        <v>52</v>
      </c>
      <c r="Z75" s="53"/>
      <c r="AA75" s="54"/>
      <c r="AB75" s="55">
        <f>AA75*$Y$9</f>
        <v>0</v>
      </c>
    </row>
    <row r="76" spans="1:28" ht="12.75">
      <c r="A76" s="21"/>
      <c r="B76" s="57" t="s">
        <v>6</v>
      </c>
      <c r="C76" s="54">
        <v>0</v>
      </c>
      <c r="D76" s="57"/>
      <c r="E76" s="56" t="s">
        <v>53</v>
      </c>
      <c r="F76" s="205" t="s">
        <v>156</v>
      </c>
      <c r="G76" s="53" t="s">
        <v>160</v>
      </c>
      <c r="H76" s="54">
        <v>0.11</v>
      </c>
      <c r="I76" s="55">
        <f t="shared" si="6"/>
        <v>1100</v>
      </c>
      <c r="J76" s="56" t="s">
        <v>53</v>
      </c>
      <c r="K76" s="205" t="s">
        <v>156</v>
      </c>
      <c r="L76" s="53" t="s">
        <v>160</v>
      </c>
      <c r="M76" s="54">
        <v>0.11</v>
      </c>
      <c r="N76" s="55">
        <f t="shared" si="7"/>
        <v>5500</v>
      </c>
      <c r="O76" s="56" t="s">
        <v>53</v>
      </c>
      <c r="P76" s="53" t="s">
        <v>289</v>
      </c>
      <c r="Q76" s="54">
        <v>0.1</v>
      </c>
      <c r="R76" s="55">
        <f>Q76*$O$9</f>
        <v>50000</v>
      </c>
      <c r="S76" s="64"/>
      <c r="T76" s="56" t="s">
        <v>101</v>
      </c>
      <c r="U76" s="215" t="s">
        <v>317</v>
      </c>
      <c r="V76" s="212">
        <v>0.2</v>
      </c>
      <c r="W76" s="55">
        <f>V76*$T$9</f>
        <v>200000</v>
      </c>
      <c r="X76" s="57"/>
      <c r="Y76" s="56" t="s">
        <v>53</v>
      </c>
      <c r="Z76" s="215" t="s">
        <v>317</v>
      </c>
      <c r="AA76" s="212">
        <v>0.2</v>
      </c>
      <c r="AB76" s="55">
        <f>AA76*$Y$9</f>
        <v>1000000</v>
      </c>
    </row>
    <row r="77" spans="1:28" ht="12.75">
      <c r="A77" s="21"/>
      <c r="B77" s="57" t="s">
        <v>7</v>
      </c>
      <c r="C77" s="168">
        <v>0.15</v>
      </c>
      <c r="D77" s="57"/>
      <c r="E77" s="56" t="s">
        <v>117</v>
      </c>
      <c r="F77" s="208" t="s">
        <v>228</v>
      </c>
      <c r="G77" s="53" t="s">
        <v>139</v>
      </c>
      <c r="H77" s="212">
        <v>0.21</v>
      </c>
      <c r="I77" s="55">
        <f t="shared" si="6"/>
        <v>2100</v>
      </c>
      <c r="J77" s="56" t="s">
        <v>117</v>
      </c>
      <c r="K77" s="208" t="s">
        <v>228</v>
      </c>
      <c r="L77" s="53" t="s">
        <v>139</v>
      </c>
      <c r="M77" s="212">
        <v>0.19</v>
      </c>
      <c r="N77" s="55">
        <f t="shared" si="7"/>
        <v>9500</v>
      </c>
      <c r="O77" s="56" t="s">
        <v>117</v>
      </c>
      <c r="P77" s="202" t="s">
        <v>94</v>
      </c>
      <c r="Q77" s="212">
        <v>0.2</v>
      </c>
      <c r="R77" s="55">
        <f>Q77*$O$9</f>
        <v>100000</v>
      </c>
      <c r="S77" s="64"/>
      <c r="T77" s="56" t="s">
        <v>54</v>
      </c>
      <c r="U77" s="53" t="s">
        <v>94</v>
      </c>
      <c r="V77" s="212">
        <v>0.15</v>
      </c>
      <c r="W77" s="55">
        <f>V77*$T$9</f>
        <v>150000</v>
      </c>
      <c r="X77" s="57"/>
      <c r="Y77" s="56" t="s">
        <v>54</v>
      </c>
      <c r="Z77" s="53" t="s">
        <v>78</v>
      </c>
      <c r="AA77" s="212">
        <v>0.15</v>
      </c>
      <c r="AB77" s="55">
        <f>AA77*$Y$9</f>
        <v>750000</v>
      </c>
    </row>
    <row r="78" spans="1:28" ht="12.75">
      <c r="A78" s="21"/>
      <c r="B78" s="57"/>
      <c r="C78" s="54"/>
      <c r="D78" s="57"/>
      <c r="E78" s="56" t="s">
        <v>55</v>
      </c>
      <c r="F78" s="205" t="s">
        <v>252</v>
      </c>
      <c r="G78" s="213" t="s">
        <v>311</v>
      </c>
      <c r="H78" s="54">
        <v>0.27</v>
      </c>
      <c r="I78" s="55">
        <f t="shared" si="6"/>
        <v>2700</v>
      </c>
      <c r="J78" s="56" t="s">
        <v>55</v>
      </c>
      <c r="K78" s="205" t="s">
        <v>251</v>
      </c>
      <c r="L78" s="213" t="s">
        <v>309</v>
      </c>
      <c r="M78" s="54">
        <v>0.24</v>
      </c>
      <c r="N78" s="55">
        <f t="shared" si="7"/>
        <v>12000</v>
      </c>
      <c r="O78" s="56" t="s">
        <v>55</v>
      </c>
      <c r="P78" s="53" t="s">
        <v>99</v>
      </c>
      <c r="Q78" s="54">
        <v>0.25</v>
      </c>
      <c r="R78" s="55">
        <f>Q78*$O$9</f>
        <v>125000</v>
      </c>
      <c r="S78" s="64"/>
      <c r="T78" s="56" t="s">
        <v>55</v>
      </c>
      <c r="U78" s="53" t="s">
        <v>99</v>
      </c>
      <c r="V78" s="54">
        <v>0.25</v>
      </c>
      <c r="W78" s="55">
        <f>V78*$T$9</f>
        <v>250000</v>
      </c>
      <c r="X78" s="57"/>
      <c r="Y78" s="56" t="s">
        <v>55</v>
      </c>
      <c r="Z78" s="53" t="s">
        <v>99</v>
      </c>
      <c r="AA78" s="54">
        <v>0.25</v>
      </c>
      <c r="AB78" s="55">
        <f>AA78*$Y$9</f>
        <v>1250000</v>
      </c>
    </row>
    <row r="79" spans="1:28" ht="12.75">
      <c r="A79" s="21"/>
      <c r="B79" s="57"/>
      <c r="C79" s="54"/>
      <c r="D79" s="57"/>
      <c r="E79" s="56" t="s">
        <v>219</v>
      </c>
      <c r="F79" s="205"/>
      <c r="G79" s="57"/>
      <c r="H79" s="54">
        <v>0.02</v>
      </c>
      <c r="I79" s="55">
        <f t="shared" si="6"/>
        <v>200</v>
      </c>
      <c r="J79" s="56" t="s">
        <v>219</v>
      </c>
      <c r="K79" s="205"/>
      <c r="L79" s="57"/>
      <c r="M79" s="54">
        <v>0.02</v>
      </c>
      <c r="N79" s="55">
        <f t="shared" si="7"/>
        <v>1000</v>
      </c>
      <c r="O79" s="56"/>
      <c r="P79" s="57"/>
      <c r="Q79" s="54"/>
      <c r="R79" s="55"/>
      <c r="S79" s="64"/>
      <c r="T79" s="56"/>
      <c r="U79" s="57"/>
      <c r="V79" s="54"/>
      <c r="W79" s="55"/>
      <c r="X79" s="57"/>
      <c r="Y79" s="56"/>
      <c r="Z79" s="57"/>
      <c r="AA79" s="54"/>
      <c r="AB79" s="55"/>
    </row>
    <row r="80" spans="1:28" ht="12.75">
      <c r="A80" s="21"/>
      <c r="B80" s="57" t="s">
        <v>163</v>
      </c>
      <c r="C80" s="54" t="s">
        <v>172</v>
      </c>
      <c r="D80" s="57"/>
      <c r="E80" s="56" t="s">
        <v>6</v>
      </c>
      <c r="F80" s="205"/>
      <c r="G80" s="57"/>
      <c r="H80" s="54"/>
      <c r="I80" s="55"/>
      <c r="J80" s="56" t="s">
        <v>6</v>
      </c>
      <c r="K80" s="205"/>
      <c r="L80" s="57"/>
      <c r="M80" s="54"/>
      <c r="N80" s="55"/>
      <c r="O80" s="56" t="s">
        <v>6</v>
      </c>
      <c r="P80" s="57"/>
      <c r="Q80" s="54">
        <v>0</v>
      </c>
      <c r="R80" s="55">
        <f>Q80*$O$9</f>
        <v>0</v>
      </c>
      <c r="S80" s="64"/>
      <c r="T80" s="56" t="s">
        <v>6</v>
      </c>
      <c r="U80" s="57"/>
      <c r="V80" s="54">
        <v>0</v>
      </c>
      <c r="W80" s="55">
        <f>V80*$T$9</f>
        <v>0</v>
      </c>
      <c r="X80" s="57"/>
      <c r="Y80" s="56" t="s">
        <v>6</v>
      </c>
      <c r="Z80" s="57"/>
      <c r="AA80" s="54">
        <v>0</v>
      </c>
      <c r="AB80" s="55">
        <f>AA80*$Y$9</f>
        <v>0</v>
      </c>
    </row>
    <row r="81" spans="1:28" ht="12.75">
      <c r="A81" s="21"/>
      <c r="B81" s="57"/>
      <c r="C81" s="54" t="s">
        <v>173</v>
      </c>
      <c r="D81" s="57"/>
      <c r="E81" s="56" t="s">
        <v>12</v>
      </c>
      <c r="F81" s="201" t="s">
        <v>290</v>
      </c>
      <c r="G81" s="202" t="s">
        <v>297</v>
      </c>
      <c r="H81" s="54">
        <v>0.15</v>
      </c>
      <c r="I81" s="55">
        <f>H81*$E$9</f>
        <v>1500</v>
      </c>
      <c r="J81" s="56" t="s">
        <v>12</v>
      </c>
      <c r="K81" s="201" t="s">
        <v>299</v>
      </c>
      <c r="L81" s="202" t="s">
        <v>302</v>
      </c>
      <c r="M81" s="54">
        <v>0.15</v>
      </c>
      <c r="N81" s="55">
        <f>M81*$J$9</f>
        <v>7500</v>
      </c>
      <c r="O81" s="56" t="s">
        <v>12</v>
      </c>
      <c r="P81" s="58" t="s">
        <v>37</v>
      </c>
      <c r="Q81" s="54">
        <v>0.15</v>
      </c>
      <c r="R81" s="55">
        <f>Q81*$O$9</f>
        <v>75000</v>
      </c>
      <c r="S81" s="64"/>
      <c r="T81" s="56" t="s">
        <v>12</v>
      </c>
      <c r="U81" s="58" t="s">
        <v>37</v>
      </c>
      <c r="V81" s="54">
        <v>0.15</v>
      </c>
      <c r="W81" s="55">
        <f>V81*$T$9</f>
        <v>150000</v>
      </c>
      <c r="X81" s="57"/>
      <c r="Y81" s="56" t="s">
        <v>12</v>
      </c>
      <c r="Z81" s="58" t="s">
        <v>42</v>
      </c>
      <c r="AA81" s="54">
        <v>0.15</v>
      </c>
      <c r="AB81" s="55">
        <f>AA81*$Y$9</f>
        <v>750000</v>
      </c>
    </row>
    <row r="82" spans="1:28" ht="12.75">
      <c r="A82" s="21"/>
      <c r="B82" s="57"/>
      <c r="C82" s="54"/>
      <c r="D82" s="57"/>
      <c r="E82" s="56"/>
      <c r="F82" s="201" t="s">
        <v>209</v>
      </c>
      <c r="G82" s="202" t="s">
        <v>292</v>
      </c>
      <c r="H82" s="54"/>
      <c r="I82" s="55"/>
      <c r="J82" s="56"/>
      <c r="K82" s="205" t="s">
        <v>207</v>
      </c>
      <c r="L82" s="58" t="s">
        <v>218</v>
      </c>
      <c r="M82" s="54"/>
      <c r="N82" s="55"/>
      <c r="O82" s="56"/>
      <c r="P82" s="58" t="s">
        <v>38</v>
      </c>
      <c r="Q82" s="54"/>
      <c r="R82" s="55"/>
      <c r="S82" s="64"/>
      <c r="T82" s="56"/>
      <c r="U82" s="58" t="s">
        <v>38</v>
      </c>
      <c r="V82" s="54"/>
      <c r="W82" s="55"/>
      <c r="X82" s="57"/>
      <c r="Y82" s="56"/>
      <c r="Z82" s="58" t="s">
        <v>43</v>
      </c>
      <c r="AA82" s="54"/>
      <c r="AB82" s="55"/>
    </row>
    <row r="83" spans="1:28" ht="12.75">
      <c r="A83" s="21"/>
      <c r="B83" s="57"/>
      <c r="C83" s="54"/>
      <c r="D83" s="57"/>
      <c r="E83" s="56"/>
      <c r="F83" s="205"/>
      <c r="G83" s="58"/>
      <c r="H83" s="54"/>
      <c r="I83" s="55"/>
      <c r="J83" s="56"/>
      <c r="K83" s="205" t="s">
        <v>209</v>
      </c>
      <c r="L83" s="70" t="s">
        <v>304</v>
      </c>
      <c r="M83" s="54"/>
      <c r="N83" s="55"/>
      <c r="O83" s="56"/>
      <c r="P83" s="58" t="s">
        <v>39</v>
      </c>
      <c r="Q83" s="54"/>
      <c r="R83" s="55"/>
      <c r="S83" s="64"/>
      <c r="T83" s="56"/>
      <c r="U83" s="58" t="s">
        <v>39</v>
      </c>
      <c r="V83" s="54"/>
      <c r="W83" s="55"/>
      <c r="X83" s="57"/>
      <c r="Y83" s="56"/>
      <c r="Z83" s="58" t="s">
        <v>50</v>
      </c>
      <c r="AA83" s="54"/>
      <c r="AB83" s="55"/>
    </row>
    <row r="84" spans="1:28" ht="12.75">
      <c r="A84" s="21"/>
      <c r="B84" s="57"/>
      <c r="C84" s="54"/>
      <c r="D84" s="57"/>
      <c r="E84" s="56"/>
      <c r="F84" s="57"/>
      <c r="G84" s="58"/>
      <c r="H84" s="54"/>
      <c r="I84" s="55"/>
      <c r="J84" s="56"/>
      <c r="K84" s="205" t="s">
        <v>210</v>
      </c>
      <c r="L84" s="58" t="s">
        <v>40</v>
      </c>
      <c r="M84" s="54"/>
      <c r="N84" s="55"/>
      <c r="O84" s="56"/>
      <c r="P84" s="58" t="s">
        <v>40</v>
      </c>
      <c r="Q84" s="54"/>
      <c r="R84" s="55"/>
      <c r="S84" s="64"/>
      <c r="T84" s="56"/>
      <c r="U84" s="58" t="s">
        <v>40</v>
      </c>
      <c r="V84" s="57"/>
      <c r="W84" s="174"/>
      <c r="X84" s="57"/>
      <c r="Y84" s="56"/>
      <c r="Z84" s="169"/>
      <c r="AA84" s="172"/>
      <c r="AB84" s="175"/>
    </row>
    <row r="85" spans="1:28" ht="13.5" thickBot="1">
      <c r="A85" s="22"/>
      <c r="B85" s="176"/>
      <c r="C85" s="177"/>
      <c r="D85" s="176"/>
      <c r="E85" s="178"/>
      <c r="F85" s="176"/>
      <c r="G85" s="59"/>
      <c r="H85" s="60"/>
      <c r="I85" s="61"/>
      <c r="J85" s="62"/>
      <c r="K85" s="210"/>
      <c r="L85" s="59"/>
      <c r="M85" s="60"/>
      <c r="N85" s="61"/>
      <c r="O85" s="62"/>
      <c r="P85" s="59" t="s">
        <v>41</v>
      </c>
      <c r="Q85" s="60"/>
      <c r="R85" s="61"/>
      <c r="S85" s="179"/>
      <c r="T85" s="62"/>
      <c r="U85" s="59" t="s">
        <v>41</v>
      </c>
      <c r="V85" s="63"/>
      <c r="W85" s="180"/>
      <c r="X85" s="63"/>
      <c r="Y85" s="62"/>
      <c r="Z85" s="181"/>
      <c r="AA85" s="176"/>
      <c r="AB85" s="182"/>
    </row>
    <row r="86" spans="7:26" ht="12.75">
      <c r="G86" s="73"/>
      <c r="H86" s="74"/>
      <c r="I86" s="75"/>
      <c r="J86" s="76"/>
      <c r="K86" s="76"/>
      <c r="L86" s="73"/>
      <c r="M86" s="74"/>
      <c r="N86" s="75"/>
      <c r="P86" s="9"/>
      <c r="U86" s="4"/>
      <c r="Z86" s="5"/>
    </row>
    <row r="87" spans="7:14" ht="12.75">
      <c r="G87" s="76"/>
      <c r="H87" s="74"/>
      <c r="I87" s="75"/>
      <c r="J87" s="76"/>
      <c r="K87" s="76"/>
      <c r="L87" s="76"/>
      <c r="M87" s="74"/>
      <c r="N87" s="75"/>
    </row>
    <row r="88" spans="7:14" ht="12.75">
      <c r="G88" s="76"/>
      <c r="H88" s="74"/>
      <c r="I88" s="75"/>
      <c r="J88" s="76"/>
      <c r="K88" s="76"/>
      <c r="L88" s="76"/>
      <c r="M88" s="74"/>
      <c r="N88" s="75"/>
    </row>
  </sheetData>
  <sheetProtection/>
  <mergeCells count="5">
    <mergeCell ref="Y9:AB9"/>
    <mergeCell ref="J9:N9"/>
    <mergeCell ref="E9:I9"/>
    <mergeCell ref="O9:R9"/>
    <mergeCell ref="T9:W9"/>
  </mergeCells>
  <printOptions/>
  <pageMargins left="0.2" right="0.22" top="0.17" bottom="0.18" header="0.5" footer="0.19"/>
  <pageSetup horizontalDpi="600" verticalDpi="600" orientation="landscape" scale="55" r:id="rId1"/>
  <colBreaks count="1" manualBreakCount="1">
    <brk id="14" min="7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B88"/>
  <sheetViews>
    <sheetView view="pageBreakPreview" zoomScale="75" zoomScaleNormal="50" zoomScaleSheetLayoutView="75" zoomScalePageLayoutView="0" workbookViewId="0" topLeftCell="F28">
      <selection activeCell="G66" sqref="G66"/>
    </sheetView>
  </sheetViews>
  <sheetFormatPr defaultColWidth="9.140625" defaultRowHeight="12.75"/>
  <cols>
    <col min="1" max="1" width="18.00390625" style="1" bestFit="1" customWidth="1"/>
    <col min="2" max="2" width="20.140625" style="1" bestFit="1" customWidth="1"/>
    <col min="3" max="3" width="9.57421875" style="2" bestFit="1" customWidth="1"/>
    <col min="4" max="4" width="9.421875" style="1" customWidth="1"/>
    <col min="5" max="5" width="12.140625" style="1" customWidth="1"/>
    <col min="6" max="6" width="13.8515625" style="1" customWidth="1"/>
    <col min="7" max="7" width="35.8515625" style="1" customWidth="1"/>
    <col min="8" max="8" width="12.140625" style="2" customWidth="1"/>
    <col min="9" max="9" width="11.8515625" style="3" customWidth="1"/>
    <col min="10" max="10" width="12.140625" style="1" bestFit="1" customWidth="1"/>
    <col min="11" max="11" width="15.140625" style="1" customWidth="1"/>
    <col min="12" max="12" width="43.57421875" style="1" customWidth="1"/>
    <col min="13" max="13" width="11.140625" style="2" customWidth="1"/>
    <col min="14" max="14" width="11.8515625" style="3" bestFit="1" customWidth="1"/>
    <col min="15" max="15" width="12.140625" style="1" bestFit="1" customWidth="1"/>
    <col min="16" max="16" width="30.00390625" style="1" bestFit="1" customWidth="1"/>
    <col min="17" max="17" width="9.57421875" style="2" bestFit="1" customWidth="1"/>
    <col min="18" max="18" width="10.421875" style="3" bestFit="1" customWidth="1"/>
    <col min="19" max="19" width="9.140625" style="3" customWidth="1"/>
    <col min="20" max="20" width="12.140625" style="1" bestFit="1" customWidth="1"/>
    <col min="21" max="21" width="28.7109375" style="1" bestFit="1" customWidth="1"/>
    <col min="22" max="22" width="9.421875" style="1" bestFit="1" customWidth="1"/>
    <col min="23" max="23" width="10.140625" style="1" bestFit="1" customWidth="1"/>
    <col min="24" max="24" width="9.140625" style="1" customWidth="1"/>
    <col min="25" max="25" width="12.140625" style="1" bestFit="1" customWidth="1"/>
    <col min="26" max="26" width="28.7109375" style="1" bestFit="1" customWidth="1"/>
    <col min="27" max="27" width="9.28125" style="1" bestFit="1" customWidth="1"/>
    <col min="28" max="28" width="11.140625" style="1" bestFit="1" customWidth="1"/>
    <col min="29" max="16384" width="9.140625" style="1" customWidth="1"/>
  </cols>
  <sheetData>
    <row r="2" spans="2:11" ht="12.75">
      <c r="B2" t="s">
        <v>111</v>
      </c>
      <c r="C2" s="49"/>
      <c r="H2" s="49"/>
      <c r="I2" s="50"/>
      <c r="J2" s="50"/>
      <c r="K2" s="50"/>
    </row>
    <row r="3" spans="2:11" ht="12.75">
      <c r="B3" t="s">
        <v>112</v>
      </c>
      <c r="C3" s="49"/>
      <c r="D3" s="51">
        <v>0.3</v>
      </c>
      <c r="E3" s="51">
        <v>0.5</v>
      </c>
      <c r="F3" s="51"/>
      <c r="G3" s="51">
        <v>0.6</v>
      </c>
      <c r="H3" s="2">
        <v>0.7</v>
      </c>
      <c r="I3" s="49">
        <v>0.85</v>
      </c>
      <c r="J3" s="50"/>
      <c r="K3" s="50"/>
    </row>
    <row r="4" spans="2:11" ht="12.75">
      <c r="B4" t="s">
        <v>113</v>
      </c>
      <c r="C4" s="49">
        <v>0.35</v>
      </c>
      <c r="D4" s="49">
        <f>C4*0.3</f>
        <v>0.105</v>
      </c>
      <c r="E4" s="49">
        <f>C4*50%</f>
        <v>0.175</v>
      </c>
      <c r="F4" s="49"/>
      <c r="G4" s="49">
        <f>C4*0.6</f>
        <v>0.21</v>
      </c>
      <c r="H4" s="2">
        <f>C4*0.7</f>
        <v>0.24499999999999997</v>
      </c>
      <c r="I4" s="49">
        <f>C4*0.85</f>
        <v>0.2975</v>
      </c>
      <c r="J4" s="50"/>
      <c r="K4" s="50"/>
    </row>
    <row r="5" spans="2:11" ht="12.75">
      <c r="B5" t="s">
        <v>114</v>
      </c>
      <c r="C5" s="49">
        <v>0.2</v>
      </c>
      <c r="D5" s="49">
        <f>C5*0.3</f>
        <v>0.06</v>
      </c>
      <c r="E5" s="49">
        <f>C5*50%</f>
        <v>0.1</v>
      </c>
      <c r="F5" s="49"/>
      <c r="G5" s="49">
        <f>C5*0.6</f>
        <v>0.12</v>
      </c>
      <c r="H5" s="2">
        <f>C5*0.7</f>
        <v>0.13999999999999999</v>
      </c>
      <c r="I5" s="49">
        <f>C5*0.85</f>
        <v>0.17</v>
      </c>
      <c r="J5" s="50"/>
      <c r="K5" s="50"/>
    </row>
    <row r="6" spans="2:11" ht="12.75">
      <c r="B6" t="s">
        <v>115</v>
      </c>
      <c r="C6" s="49">
        <v>0.15</v>
      </c>
      <c r="D6" s="49">
        <f>C6*0.3</f>
        <v>0.045</v>
      </c>
      <c r="E6" s="49">
        <f>C6*50%</f>
        <v>0.075</v>
      </c>
      <c r="F6" s="49"/>
      <c r="G6" s="49">
        <f>C6*0.6</f>
        <v>0.09</v>
      </c>
      <c r="H6" s="2">
        <f>C6*0.7</f>
        <v>0.105</v>
      </c>
      <c r="I6" s="49">
        <f>C6*0.85</f>
        <v>0.1275</v>
      </c>
      <c r="J6" s="50"/>
      <c r="K6" s="50"/>
    </row>
    <row r="7" spans="2:11" ht="12.75">
      <c r="B7" t="s">
        <v>116</v>
      </c>
      <c r="C7" s="49">
        <v>0.3</v>
      </c>
      <c r="D7" s="49">
        <f>C7*0.3</f>
        <v>0.09</v>
      </c>
      <c r="E7" s="49">
        <f>C7*50%</f>
        <v>0.15</v>
      </c>
      <c r="F7" s="49"/>
      <c r="G7" s="49">
        <f>C7*0.6</f>
        <v>0.18</v>
      </c>
      <c r="H7" s="2">
        <f>C7*0.7</f>
        <v>0.21</v>
      </c>
      <c r="I7" s="49">
        <f>C7*0.85</f>
        <v>0.255</v>
      </c>
      <c r="J7" s="50"/>
      <c r="K7" s="50"/>
    </row>
    <row r="8" spans="1:6" ht="12.75">
      <c r="A8" s="6" t="s">
        <v>13</v>
      </c>
      <c r="B8" s="8" t="s">
        <v>56</v>
      </c>
      <c r="F8" s="6" t="s">
        <v>199</v>
      </c>
    </row>
    <row r="9" spans="5:28" s="7" customFormat="1" ht="16.5" thickBot="1">
      <c r="E9" s="216">
        <v>10000</v>
      </c>
      <c r="F9" s="216"/>
      <c r="G9" s="217"/>
      <c r="H9" s="217"/>
      <c r="I9" s="217"/>
      <c r="J9" s="216">
        <v>50000</v>
      </c>
      <c r="K9" s="216"/>
      <c r="L9" s="217"/>
      <c r="M9" s="217"/>
      <c r="N9" s="217"/>
      <c r="O9" s="216">
        <v>500000</v>
      </c>
      <c r="P9" s="217"/>
      <c r="Q9" s="217"/>
      <c r="R9" s="217"/>
      <c r="T9" s="216">
        <v>1000000</v>
      </c>
      <c r="U9" s="217"/>
      <c r="V9" s="217"/>
      <c r="W9" s="217"/>
      <c r="Y9" s="216">
        <v>5000000</v>
      </c>
      <c r="Z9" s="217"/>
      <c r="AA9" s="217"/>
      <c r="AB9" s="217"/>
    </row>
    <row r="10" spans="1:28" ht="12.75">
      <c r="A10" s="20" t="s">
        <v>0</v>
      </c>
      <c r="B10" s="43" t="s">
        <v>0</v>
      </c>
      <c r="C10" s="37"/>
      <c r="D10" s="12"/>
      <c r="E10" s="48"/>
      <c r="F10" s="12"/>
      <c r="G10" s="43" t="s">
        <v>11</v>
      </c>
      <c r="H10" s="38">
        <f>SUM(H11:H20)</f>
        <v>1</v>
      </c>
      <c r="I10" s="39">
        <f>SUM(I11:I20)</f>
        <v>10000</v>
      </c>
      <c r="J10" s="48"/>
      <c r="K10" s="12"/>
      <c r="L10" s="43" t="s">
        <v>11</v>
      </c>
      <c r="M10" s="38">
        <f>SUM(M11:M20)</f>
        <v>1</v>
      </c>
      <c r="N10" s="39">
        <f>SUM(N11:N20)</f>
        <v>50000</v>
      </c>
      <c r="O10" s="48"/>
      <c r="P10" s="43" t="s">
        <v>11</v>
      </c>
      <c r="Q10" s="38">
        <f>SUM(Q11:Q20)</f>
        <v>1</v>
      </c>
      <c r="R10" s="39">
        <f>SUM(R11:R20)</f>
        <v>500000</v>
      </c>
      <c r="S10" s="13"/>
      <c r="T10" s="48"/>
      <c r="U10" s="43" t="s">
        <v>11</v>
      </c>
      <c r="V10" s="38">
        <f>SUM(V11:V20)</f>
        <v>1</v>
      </c>
      <c r="W10" s="39">
        <f>SUM(W11:W20)</f>
        <v>1000000</v>
      </c>
      <c r="X10" s="12"/>
      <c r="Y10" s="48"/>
      <c r="Z10" s="43" t="s">
        <v>11</v>
      </c>
      <c r="AA10" s="38">
        <f>SUM(AA11:AA20)</f>
        <v>1</v>
      </c>
      <c r="AB10" s="39">
        <f>SUM(AB11:AB20)</f>
        <v>5000000</v>
      </c>
    </row>
    <row r="11" spans="1:28" ht="12.75">
      <c r="A11" s="21"/>
      <c r="B11" s="14" t="s">
        <v>14</v>
      </c>
      <c r="C11" s="23">
        <v>-0.05</v>
      </c>
      <c r="D11" s="14"/>
      <c r="E11" s="21" t="s">
        <v>51</v>
      </c>
      <c r="F11" s="14" t="s">
        <v>148</v>
      </c>
      <c r="G11" s="53" t="s">
        <v>187</v>
      </c>
      <c r="H11" s="86">
        <v>0.2</v>
      </c>
      <c r="I11" s="87">
        <f>H11*E9</f>
        <v>2000</v>
      </c>
      <c r="J11" s="88" t="s">
        <v>51</v>
      </c>
      <c r="K11" s="57" t="s">
        <v>148</v>
      </c>
      <c r="L11" s="53" t="s">
        <v>147</v>
      </c>
      <c r="M11" s="86">
        <v>0.15</v>
      </c>
      <c r="N11" s="87">
        <f>M11*$J$9</f>
        <v>7500</v>
      </c>
      <c r="O11" s="21" t="s">
        <v>51</v>
      </c>
      <c r="P11" s="25" t="s">
        <v>65</v>
      </c>
      <c r="Q11" s="23">
        <v>0.1</v>
      </c>
      <c r="R11" s="11">
        <f>Q11*$O$9</f>
        <v>50000</v>
      </c>
      <c r="S11" s="15"/>
      <c r="T11" s="21" t="s">
        <v>51</v>
      </c>
      <c r="U11" s="25" t="s">
        <v>69</v>
      </c>
      <c r="V11" s="23">
        <v>0.1</v>
      </c>
      <c r="W11" s="11">
        <f>V11*$T$9</f>
        <v>100000</v>
      </c>
      <c r="X11" s="14"/>
      <c r="Y11" s="21" t="s">
        <v>51</v>
      </c>
      <c r="Z11" s="25" t="s">
        <v>70</v>
      </c>
      <c r="AA11" s="23">
        <v>0.1</v>
      </c>
      <c r="AB11" s="11">
        <f>AA11*$Y$9</f>
        <v>500000</v>
      </c>
    </row>
    <row r="12" spans="1:28" ht="12.75">
      <c r="A12" s="21"/>
      <c r="B12" s="14" t="s">
        <v>5</v>
      </c>
      <c r="C12" s="24">
        <v>0.3</v>
      </c>
      <c r="D12" s="14"/>
      <c r="E12" s="21" t="s">
        <v>52</v>
      </c>
      <c r="F12" s="14" t="s">
        <v>126</v>
      </c>
      <c r="G12" s="53" t="s">
        <v>118</v>
      </c>
      <c r="H12" s="86">
        <v>0.1</v>
      </c>
      <c r="I12" s="87">
        <f>H12*E9</f>
        <v>1000</v>
      </c>
      <c r="J12" s="88" t="s">
        <v>52</v>
      </c>
      <c r="K12" s="57" t="s">
        <v>126</v>
      </c>
      <c r="L12" s="53" t="s">
        <v>118</v>
      </c>
      <c r="M12" s="86">
        <v>0.08</v>
      </c>
      <c r="N12" s="87">
        <f>M12*$J$9</f>
        <v>4000</v>
      </c>
      <c r="O12" s="21" t="s">
        <v>52</v>
      </c>
      <c r="P12" s="25" t="s">
        <v>66</v>
      </c>
      <c r="Q12" s="23">
        <v>0.06</v>
      </c>
      <c r="R12" s="11">
        <f>Q12*$O$9</f>
        <v>30000</v>
      </c>
      <c r="S12" s="15"/>
      <c r="T12" s="21" t="s">
        <v>52</v>
      </c>
      <c r="U12" s="25" t="s">
        <v>66</v>
      </c>
      <c r="V12" s="23">
        <v>0.06</v>
      </c>
      <c r="W12" s="11">
        <f>V12*$T$9</f>
        <v>60000</v>
      </c>
      <c r="X12" s="14"/>
      <c r="Y12" s="21" t="s">
        <v>52</v>
      </c>
      <c r="Z12" s="25" t="s">
        <v>71</v>
      </c>
      <c r="AA12" s="23">
        <v>0.06</v>
      </c>
      <c r="AB12" s="11">
        <f>AA12*$Y$9</f>
        <v>300000</v>
      </c>
    </row>
    <row r="13" spans="1:28" ht="12.75">
      <c r="A13" s="21"/>
      <c r="B13" s="14" t="s">
        <v>6</v>
      </c>
      <c r="C13" s="24">
        <v>0.4</v>
      </c>
      <c r="D13" s="14"/>
      <c r="E13" s="21" t="s">
        <v>53</v>
      </c>
      <c r="F13" s="14"/>
      <c r="G13" s="53"/>
      <c r="H13" s="86"/>
      <c r="I13" s="87"/>
      <c r="J13" s="88" t="s">
        <v>53</v>
      </c>
      <c r="K13" s="14" t="s">
        <v>134</v>
      </c>
      <c r="L13" s="53" t="s">
        <v>191</v>
      </c>
      <c r="M13" s="86">
        <v>0.07</v>
      </c>
      <c r="N13" s="87">
        <f>M13*$J$9</f>
        <v>3500.0000000000005</v>
      </c>
      <c r="O13" s="21" t="s">
        <v>53</v>
      </c>
      <c r="P13" s="25" t="s">
        <v>67</v>
      </c>
      <c r="Q13" s="23">
        <v>0.05</v>
      </c>
      <c r="R13" s="11">
        <f>Q13*$O$9</f>
        <v>25000</v>
      </c>
      <c r="S13" s="15"/>
      <c r="T13" s="21" t="s">
        <v>53</v>
      </c>
      <c r="U13" s="25" t="s">
        <v>67</v>
      </c>
      <c r="V13" s="23">
        <v>0.05</v>
      </c>
      <c r="W13" s="11">
        <f>V13*$T$9</f>
        <v>50000</v>
      </c>
      <c r="X13" s="14"/>
      <c r="Y13" s="21" t="s">
        <v>53</v>
      </c>
      <c r="Z13" s="25" t="s">
        <v>72</v>
      </c>
      <c r="AA13" s="23">
        <v>0.05</v>
      </c>
      <c r="AB13" s="11">
        <f>AA13*$Y$9</f>
        <v>250000</v>
      </c>
    </row>
    <row r="14" spans="1:28" ht="12.75">
      <c r="A14" s="21"/>
      <c r="B14" s="14" t="s">
        <v>7</v>
      </c>
      <c r="C14" s="26">
        <v>0.3</v>
      </c>
      <c r="D14" s="14"/>
      <c r="E14" s="21" t="s">
        <v>117</v>
      </c>
      <c r="F14" s="14"/>
      <c r="G14" s="53"/>
      <c r="H14" s="86"/>
      <c r="I14" s="87"/>
      <c r="J14" s="88" t="s">
        <v>117</v>
      </c>
      <c r="K14" s="57"/>
      <c r="L14" s="53"/>
      <c r="M14" s="86"/>
      <c r="N14" s="87"/>
      <c r="O14" s="21" t="s">
        <v>117</v>
      </c>
      <c r="P14" s="25"/>
      <c r="Q14" s="23"/>
      <c r="R14" s="11"/>
      <c r="S14" s="15"/>
      <c r="T14" s="21" t="s">
        <v>54</v>
      </c>
      <c r="U14" s="25"/>
      <c r="V14" s="23"/>
      <c r="W14" s="11"/>
      <c r="X14" s="14"/>
      <c r="Y14" s="21" t="s">
        <v>54</v>
      </c>
      <c r="Z14" s="25"/>
      <c r="AA14" s="23"/>
      <c r="AB14" s="11"/>
    </row>
    <row r="15" spans="1:28" ht="12.75">
      <c r="A15" s="21"/>
      <c r="B15" s="14"/>
      <c r="C15" s="23"/>
      <c r="D15" s="14"/>
      <c r="E15" s="21" t="s">
        <v>55</v>
      </c>
      <c r="F15" s="14"/>
      <c r="G15" s="53"/>
      <c r="H15" s="86"/>
      <c r="I15" s="87"/>
      <c r="J15" s="88" t="s">
        <v>55</v>
      </c>
      <c r="K15" s="57"/>
      <c r="L15" s="53"/>
      <c r="M15" s="86"/>
      <c r="N15" s="87"/>
      <c r="O15" s="21" t="s">
        <v>55</v>
      </c>
      <c r="P15" s="25" t="s">
        <v>68</v>
      </c>
      <c r="Q15" s="23">
        <v>0.09</v>
      </c>
      <c r="R15" s="11">
        <f>Q15*$O$9</f>
        <v>45000</v>
      </c>
      <c r="S15" s="15"/>
      <c r="T15" s="21" t="s">
        <v>55</v>
      </c>
      <c r="U15" s="25" t="s">
        <v>68</v>
      </c>
      <c r="V15" s="23">
        <v>0.09</v>
      </c>
      <c r="W15" s="11">
        <f>V15*$T$9</f>
        <v>90000</v>
      </c>
      <c r="X15" s="14"/>
      <c r="Y15" s="21" t="s">
        <v>55</v>
      </c>
      <c r="Z15" s="25" t="s">
        <v>68</v>
      </c>
      <c r="AA15" s="23">
        <v>0.09</v>
      </c>
      <c r="AB15" s="11">
        <f>AA15*$Y$9</f>
        <v>450000</v>
      </c>
    </row>
    <row r="16" spans="1:28" ht="12.75">
      <c r="A16" s="21"/>
      <c r="B16" s="14"/>
      <c r="C16" s="23"/>
      <c r="D16" s="14"/>
      <c r="E16" s="21" t="s">
        <v>219</v>
      </c>
      <c r="F16" s="14"/>
      <c r="G16" s="57"/>
      <c r="H16" s="54">
        <v>0.02</v>
      </c>
      <c r="I16" s="55">
        <f>H16*$E$9</f>
        <v>200</v>
      </c>
      <c r="J16" s="21" t="s">
        <v>219</v>
      </c>
      <c r="K16" s="14"/>
      <c r="L16" s="57"/>
      <c r="M16" s="54">
        <v>0.02</v>
      </c>
      <c r="N16" s="55">
        <f>M16*$J$9</f>
        <v>1000</v>
      </c>
      <c r="O16" s="21"/>
      <c r="P16" s="14"/>
      <c r="Q16" s="23"/>
      <c r="R16" s="11"/>
      <c r="S16" s="15"/>
      <c r="T16" s="21"/>
      <c r="U16" s="14"/>
      <c r="V16" s="23"/>
      <c r="W16" s="11"/>
      <c r="X16" s="14"/>
      <c r="Y16" s="21"/>
      <c r="Z16" s="14"/>
      <c r="AA16" s="23"/>
      <c r="AB16" s="11"/>
    </row>
    <row r="17" spans="1:28" ht="12.75">
      <c r="A17" s="21"/>
      <c r="B17" s="14" t="s">
        <v>163</v>
      </c>
      <c r="C17" s="23" t="s">
        <v>164</v>
      </c>
      <c r="D17" s="14"/>
      <c r="E17" s="21" t="s">
        <v>6</v>
      </c>
      <c r="F17" s="14" t="s">
        <v>128</v>
      </c>
      <c r="G17" s="53" t="s">
        <v>129</v>
      </c>
      <c r="H17" s="86">
        <v>0.38</v>
      </c>
      <c r="I17" s="87">
        <f>H17*$E$9</f>
        <v>3800</v>
      </c>
      <c r="J17" s="88" t="s">
        <v>6</v>
      </c>
      <c r="K17" s="57" t="s">
        <v>149</v>
      </c>
      <c r="L17" s="53" t="s">
        <v>220</v>
      </c>
      <c r="M17" s="86">
        <v>0.38</v>
      </c>
      <c r="N17" s="87">
        <f>M17*$J$9</f>
        <v>19000</v>
      </c>
      <c r="O17" s="21" t="s">
        <v>6</v>
      </c>
      <c r="P17" s="28" t="s">
        <v>57</v>
      </c>
      <c r="Q17" s="23">
        <v>0.4</v>
      </c>
      <c r="R17" s="11">
        <f>Q17*$O$9</f>
        <v>200000</v>
      </c>
      <c r="S17" s="15"/>
      <c r="T17" s="21" t="s">
        <v>6</v>
      </c>
      <c r="U17" s="28" t="s">
        <v>57</v>
      </c>
      <c r="V17" s="23">
        <v>0.4</v>
      </c>
      <c r="W17" s="11">
        <f>V17*$T$9</f>
        <v>400000</v>
      </c>
      <c r="X17" s="14"/>
      <c r="Y17" s="21" t="s">
        <v>6</v>
      </c>
      <c r="Z17" s="28" t="s">
        <v>57</v>
      </c>
      <c r="AA17" s="23">
        <v>0.4</v>
      </c>
      <c r="AB17" s="11">
        <f>AA17*$Y$9</f>
        <v>2000000</v>
      </c>
    </row>
    <row r="18" spans="1:28" ht="12.75">
      <c r="A18" s="21"/>
      <c r="B18" s="14"/>
      <c r="C18" s="23" t="s">
        <v>165</v>
      </c>
      <c r="D18" s="14"/>
      <c r="E18" s="21"/>
      <c r="F18" s="14"/>
      <c r="G18" s="53"/>
      <c r="H18" s="86"/>
      <c r="I18" s="87"/>
      <c r="J18" s="88"/>
      <c r="K18" s="57" t="s">
        <v>128</v>
      </c>
      <c r="L18" s="53" t="s">
        <v>146</v>
      </c>
      <c r="M18" s="86"/>
      <c r="N18" s="87"/>
      <c r="O18" s="21"/>
      <c r="P18" s="28" t="s">
        <v>58</v>
      </c>
      <c r="Q18" s="23"/>
      <c r="R18" s="11"/>
      <c r="S18" s="15"/>
      <c r="T18" s="21"/>
      <c r="U18" s="28" t="s">
        <v>58</v>
      </c>
      <c r="V18" s="23"/>
      <c r="W18" s="11"/>
      <c r="X18" s="14"/>
      <c r="Y18" s="21"/>
      <c r="Z18" s="28" t="s">
        <v>58</v>
      </c>
      <c r="AA18" s="23"/>
      <c r="AB18" s="11"/>
    </row>
    <row r="19" spans="1:28" ht="12.75">
      <c r="A19" s="21"/>
      <c r="B19" s="14"/>
      <c r="C19" s="23"/>
      <c r="D19" s="14"/>
      <c r="E19" s="21"/>
      <c r="F19" s="14"/>
      <c r="G19" s="53"/>
      <c r="H19" s="86"/>
      <c r="I19" s="87"/>
      <c r="J19" s="88"/>
      <c r="K19" s="89"/>
      <c r="L19" s="53"/>
      <c r="M19" s="86"/>
      <c r="N19" s="87"/>
      <c r="O19" s="21"/>
      <c r="P19" s="28" t="s">
        <v>59</v>
      </c>
      <c r="Q19" s="23"/>
      <c r="R19" s="11"/>
      <c r="S19" s="15"/>
      <c r="T19" s="21"/>
      <c r="U19" s="28" t="s">
        <v>59</v>
      </c>
      <c r="V19" s="23"/>
      <c r="W19" s="11"/>
      <c r="X19" s="14"/>
      <c r="Y19" s="21"/>
      <c r="Z19" s="28" t="s">
        <v>59</v>
      </c>
      <c r="AA19" s="23"/>
      <c r="AB19" s="11"/>
    </row>
    <row r="20" spans="1:28" ht="12" customHeight="1">
      <c r="A20" s="21"/>
      <c r="B20" s="14"/>
      <c r="C20" s="23"/>
      <c r="D20" s="14"/>
      <c r="E20" s="21" t="s">
        <v>12</v>
      </c>
      <c r="F20" s="14" t="s">
        <v>206</v>
      </c>
      <c r="G20" s="58" t="s">
        <v>103</v>
      </c>
      <c r="H20" s="86">
        <v>0.3</v>
      </c>
      <c r="I20" s="87">
        <f>H20*$E$9</f>
        <v>3000</v>
      </c>
      <c r="J20" s="88" t="s">
        <v>12</v>
      </c>
      <c r="K20" s="89" t="s">
        <v>208</v>
      </c>
      <c r="L20" s="58" t="s">
        <v>17</v>
      </c>
      <c r="M20" s="86">
        <v>0.3</v>
      </c>
      <c r="N20" s="87">
        <f>M20*$J$9</f>
        <v>15000</v>
      </c>
      <c r="O20" s="21" t="s">
        <v>12</v>
      </c>
      <c r="P20" s="34" t="s">
        <v>17</v>
      </c>
      <c r="Q20" s="23">
        <v>0.3</v>
      </c>
      <c r="R20" s="11">
        <f>Q20*$O$9</f>
        <v>150000</v>
      </c>
      <c r="S20" s="15"/>
      <c r="T20" s="21" t="s">
        <v>12</v>
      </c>
      <c r="U20" s="34" t="s">
        <v>17</v>
      </c>
      <c r="V20" s="23">
        <v>0.3</v>
      </c>
      <c r="W20" s="11">
        <f>V20*$T$9</f>
        <v>300000</v>
      </c>
      <c r="X20" s="14"/>
      <c r="Y20" s="21" t="s">
        <v>12</v>
      </c>
      <c r="Z20" s="34" t="s">
        <v>16</v>
      </c>
      <c r="AA20" s="23">
        <v>0.3</v>
      </c>
      <c r="AB20" s="11">
        <f>AA20*$Y$9</f>
        <v>1500000</v>
      </c>
    </row>
    <row r="21" spans="1:28" ht="12" customHeight="1">
      <c r="A21" s="21"/>
      <c r="B21" s="14"/>
      <c r="C21" s="23"/>
      <c r="D21" s="14"/>
      <c r="E21" s="21"/>
      <c r="F21" s="14" t="s">
        <v>208</v>
      </c>
      <c r="G21" s="58" t="s">
        <v>213</v>
      </c>
      <c r="H21" s="86"/>
      <c r="I21" s="87"/>
      <c r="J21" s="88"/>
      <c r="K21" s="89" t="s">
        <v>206</v>
      </c>
      <c r="L21" s="58" t="s">
        <v>225</v>
      </c>
      <c r="M21" s="86"/>
      <c r="N21" s="87"/>
      <c r="O21" s="21"/>
      <c r="P21" s="34" t="s">
        <v>21</v>
      </c>
      <c r="Q21" s="23"/>
      <c r="R21" s="11"/>
      <c r="S21" s="15"/>
      <c r="T21" s="21"/>
      <c r="U21" s="34" t="s">
        <v>21</v>
      </c>
      <c r="V21" s="23"/>
      <c r="W21" s="11"/>
      <c r="X21" s="14"/>
      <c r="Y21" s="21"/>
      <c r="Z21" s="34" t="s">
        <v>22</v>
      </c>
      <c r="AA21" s="23"/>
      <c r="AB21" s="11"/>
    </row>
    <row r="22" spans="1:28" ht="12" customHeight="1">
      <c r="A22" s="21"/>
      <c r="B22" s="14"/>
      <c r="C22" s="23"/>
      <c r="D22" s="14"/>
      <c r="E22" s="21"/>
      <c r="F22" s="14" t="s">
        <v>207</v>
      </c>
      <c r="G22" s="53" t="s">
        <v>104</v>
      </c>
      <c r="H22" s="86"/>
      <c r="I22" s="87"/>
      <c r="J22" s="88"/>
      <c r="K22" s="89"/>
      <c r="L22" s="58"/>
      <c r="M22" s="86"/>
      <c r="N22" s="87"/>
      <c r="O22" s="21"/>
      <c r="P22" s="34" t="s">
        <v>18</v>
      </c>
      <c r="Q22" s="23"/>
      <c r="R22" s="11"/>
      <c r="S22" s="15"/>
      <c r="T22" s="21"/>
      <c r="U22" s="34" t="s">
        <v>18</v>
      </c>
      <c r="V22" s="23"/>
      <c r="W22" s="11"/>
      <c r="X22" s="14"/>
      <c r="Y22" s="21"/>
      <c r="Z22" s="27"/>
      <c r="AA22" s="23"/>
      <c r="AB22" s="11"/>
    </row>
    <row r="23" spans="1:28" ht="12.75">
      <c r="A23" s="21"/>
      <c r="B23" s="14"/>
      <c r="C23" s="23"/>
      <c r="D23" s="14"/>
      <c r="E23" s="21"/>
      <c r="F23" s="14"/>
      <c r="G23" s="58"/>
      <c r="H23" s="86"/>
      <c r="I23" s="87"/>
      <c r="J23" s="88"/>
      <c r="K23" s="89" t="s">
        <v>209</v>
      </c>
      <c r="L23" s="58" t="s">
        <v>19</v>
      </c>
      <c r="M23" s="86"/>
      <c r="N23" s="87"/>
      <c r="O23" s="21"/>
      <c r="P23" s="34" t="s">
        <v>19</v>
      </c>
      <c r="Q23" s="23"/>
      <c r="R23" s="11"/>
      <c r="S23" s="15"/>
      <c r="T23" s="21"/>
      <c r="U23" s="34" t="s">
        <v>19</v>
      </c>
      <c r="V23" s="14"/>
      <c r="W23" s="10"/>
      <c r="X23" s="14"/>
      <c r="Y23" s="21"/>
      <c r="Z23" s="27"/>
      <c r="AA23" s="14"/>
      <c r="AB23" s="10"/>
    </row>
    <row r="24" spans="1:28" ht="13.5" thickBot="1">
      <c r="A24" s="22"/>
      <c r="B24" s="16"/>
      <c r="C24" s="40"/>
      <c r="D24" s="16"/>
      <c r="E24" s="22"/>
      <c r="F24" s="16"/>
      <c r="G24" s="59"/>
      <c r="H24" s="90"/>
      <c r="I24" s="91"/>
      <c r="J24" s="92"/>
      <c r="K24" s="93" t="s">
        <v>210</v>
      </c>
      <c r="L24" s="59" t="s">
        <v>20</v>
      </c>
      <c r="M24" s="90"/>
      <c r="N24" s="91"/>
      <c r="O24" s="22"/>
      <c r="P24" s="41" t="s">
        <v>20</v>
      </c>
      <c r="Q24" s="40"/>
      <c r="R24" s="17"/>
      <c r="S24" s="18"/>
      <c r="T24" s="22"/>
      <c r="U24" s="41" t="s">
        <v>20</v>
      </c>
      <c r="V24" s="16"/>
      <c r="W24" s="19"/>
      <c r="X24" s="16"/>
      <c r="Y24" s="22"/>
      <c r="Z24" s="42"/>
      <c r="AA24" s="16"/>
      <c r="AB24" s="19"/>
    </row>
    <row r="25" spans="1:28" ht="13.5" thickBot="1">
      <c r="A25" s="14"/>
      <c r="B25" s="14"/>
      <c r="C25" s="23"/>
      <c r="D25" s="14"/>
      <c r="E25" s="14"/>
      <c r="F25" s="14"/>
      <c r="G25" s="58"/>
      <c r="H25" s="86"/>
      <c r="I25" s="94"/>
      <c r="J25" s="89"/>
      <c r="K25" s="89"/>
      <c r="L25" s="58"/>
      <c r="M25" s="86"/>
      <c r="N25" s="94"/>
      <c r="O25" s="14"/>
      <c r="P25" s="34"/>
      <c r="Q25" s="23"/>
      <c r="R25" s="15"/>
      <c r="S25" s="15"/>
      <c r="T25" s="14"/>
      <c r="U25" s="34"/>
      <c r="V25" s="14"/>
      <c r="W25" s="14"/>
      <c r="X25" s="14"/>
      <c r="Y25" s="14"/>
      <c r="Z25" s="27"/>
      <c r="AA25" s="14"/>
      <c r="AB25" s="14"/>
    </row>
    <row r="26" spans="1:28" ht="12.75" customHeight="1">
      <c r="A26" s="20" t="s">
        <v>1</v>
      </c>
      <c r="B26" s="43" t="s">
        <v>10</v>
      </c>
      <c r="C26" s="37"/>
      <c r="D26" s="12"/>
      <c r="E26" s="48"/>
      <c r="F26" s="12"/>
      <c r="G26" s="65" t="s">
        <v>11</v>
      </c>
      <c r="H26" s="66">
        <f>SUM(H27:H35)</f>
        <v>1</v>
      </c>
      <c r="I26" s="67">
        <f>SUM(I27:I35)</f>
        <v>10000</v>
      </c>
      <c r="J26" s="95"/>
      <c r="K26" s="96"/>
      <c r="L26" s="65" t="s">
        <v>11</v>
      </c>
      <c r="M26" s="66">
        <f>SUM(M27:M35)</f>
        <v>1</v>
      </c>
      <c r="N26" s="67">
        <f>SUM(N27:N35)</f>
        <v>50000</v>
      </c>
      <c r="O26" s="48"/>
      <c r="P26" s="43" t="s">
        <v>11</v>
      </c>
      <c r="Q26" s="38">
        <f>SUM(Q27:Q35)</f>
        <v>1</v>
      </c>
      <c r="R26" s="39">
        <f>SUM(R27:R35)</f>
        <v>500000</v>
      </c>
      <c r="S26" s="13"/>
      <c r="T26" s="48"/>
      <c r="U26" s="43" t="s">
        <v>11</v>
      </c>
      <c r="V26" s="38">
        <f>SUM(V27:V35)</f>
        <v>1</v>
      </c>
      <c r="W26" s="39">
        <f>SUM(W27:W35)</f>
        <v>1000000</v>
      </c>
      <c r="X26" s="12"/>
      <c r="Y26" s="48"/>
      <c r="Z26" s="43" t="s">
        <v>11</v>
      </c>
      <c r="AA26" s="38">
        <f>SUM(AA27:AA35)</f>
        <v>1</v>
      </c>
      <c r="AB26" s="39">
        <f>SUM(AB27:AB35)</f>
        <v>5000000</v>
      </c>
    </row>
    <row r="27" spans="1:28" ht="12.75">
      <c r="A27" s="21"/>
      <c r="B27" s="14" t="s">
        <v>15</v>
      </c>
      <c r="C27" s="23">
        <v>-0.075</v>
      </c>
      <c r="D27" s="14"/>
      <c r="E27" s="21" t="s">
        <v>51</v>
      </c>
      <c r="F27" s="14" t="s">
        <v>125</v>
      </c>
      <c r="G27" s="53" t="s">
        <v>120</v>
      </c>
      <c r="H27" s="86">
        <v>0.13</v>
      </c>
      <c r="I27" s="87">
        <f>H27*$E$9</f>
        <v>1300</v>
      </c>
      <c r="J27" s="88" t="s">
        <v>51</v>
      </c>
      <c r="K27" s="89" t="s">
        <v>125</v>
      </c>
      <c r="L27" s="53" t="s">
        <v>120</v>
      </c>
      <c r="M27" s="86">
        <v>0.13</v>
      </c>
      <c r="N27" s="87">
        <f>M27*$J$9</f>
        <v>6500</v>
      </c>
      <c r="O27" s="21" t="s">
        <v>51</v>
      </c>
      <c r="P27" s="25" t="s">
        <v>74</v>
      </c>
      <c r="Q27" s="23">
        <v>0.18</v>
      </c>
      <c r="R27" s="11">
        <f>Q27*$O$9</f>
        <v>90000</v>
      </c>
      <c r="S27" s="15"/>
      <c r="T27" s="21" t="s">
        <v>51</v>
      </c>
      <c r="U27" s="25" t="s">
        <v>77</v>
      </c>
      <c r="V27" s="24">
        <v>0.1</v>
      </c>
      <c r="W27" s="11">
        <f>V27*$T$9</f>
        <v>100000</v>
      </c>
      <c r="X27" s="14"/>
      <c r="Y27" s="21" t="s">
        <v>51</v>
      </c>
      <c r="Z27" s="25" t="s">
        <v>80</v>
      </c>
      <c r="AA27" s="24">
        <v>0.1</v>
      </c>
      <c r="AB27" s="11">
        <f>AA27*$Y$9</f>
        <v>500000</v>
      </c>
    </row>
    <row r="28" spans="1:28" ht="12.75">
      <c r="A28" s="21"/>
      <c r="B28" s="14" t="s">
        <v>5</v>
      </c>
      <c r="C28" s="24">
        <v>0.5</v>
      </c>
      <c r="D28" s="14"/>
      <c r="E28" s="21" t="s">
        <v>52</v>
      </c>
      <c r="F28" s="14" t="s">
        <v>124</v>
      </c>
      <c r="G28" s="53" t="s">
        <v>121</v>
      </c>
      <c r="H28" s="86">
        <v>0.07</v>
      </c>
      <c r="I28" s="87">
        <f>H28*$E$9</f>
        <v>700.0000000000001</v>
      </c>
      <c r="J28" s="88" t="s">
        <v>52</v>
      </c>
      <c r="K28" s="89" t="s">
        <v>124</v>
      </c>
      <c r="L28" s="53" t="s">
        <v>121</v>
      </c>
      <c r="M28" s="86">
        <v>0.07</v>
      </c>
      <c r="N28" s="87">
        <f>M28*$J$9</f>
        <v>3500.0000000000005</v>
      </c>
      <c r="O28" s="21" t="s">
        <v>52</v>
      </c>
      <c r="P28" s="25" t="s">
        <v>75</v>
      </c>
      <c r="Q28" s="23">
        <v>0.1</v>
      </c>
      <c r="R28" s="11">
        <f>Q28*$O$9</f>
        <v>50000</v>
      </c>
      <c r="S28" s="15"/>
      <c r="T28" s="21" t="s">
        <v>52</v>
      </c>
      <c r="U28" s="25"/>
      <c r="V28" s="23"/>
      <c r="W28" s="11"/>
      <c r="X28" s="14"/>
      <c r="Y28" s="21" t="s">
        <v>52</v>
      </c>
      <c r="Z28" s="25" t="s">
        <v>81</v>
      </c>
      <c r="AA28" s="23">
        <v>0.08</v>
      </c>
      <c r="AB28" s="11">
        <f>AA28*$Y$9</f>
        <v>400000</v>
      </c>
    </row>
    <row r="29" spans="1:28" ht="12.75">
      <c r="A29" s="21"/>
      <c r="B29" s="14" t="s">
        <v>6</v>
      </c>
      <c r="C29" s="24">
        <v>0.2</v>
      </c>
      <c r="D29" s="14"/>
      <c r="E29" s="21" t="s">
        <v>53</v>
      </c>
      <c r="F29" s="14" t="s">
        <v>134</v>
      </c>
      <c r="G29" s="53" t="s">
        <v>191</v>
      </c>
      <c r="H29" s="86">
        <v>0.09</v>
      </c>
      <c r="I29" s="87">
        <f>H29*$E$9</f>
        <v>900</v>
      </c>
      <c r="J29" s="88" t="s">
        <v>53</v>
      </c>
      <c r="K29" s="14" t="s">
        <v>134</v>
      </c>
      <c r="L29" s="53" t="s">
        <v>191</v>
      </c>
      <c r="M29" s="86">
        <v>0.09</v>
      </c>
      <c r="N29" s="87">
        <f>M29*$J$9</f>
        <v>4500</v>
      </c>
      <c r="O29" s="21" t="s">
        <v>53</v>
      </c>
      <c r="P29" s="25" t="s">
        <v>67</v>
      </c>
      <c r="Q29" s="23">
        <v>0.07</v>
      </c>
      <c r="R29" s="11">
        <f>Q29*$O$9</f>
        <v>35000</v>
      </c>
      <c r="S29" s="15"/>
      <c r="T29" s="21" t="s">
        <v>53</v>
      </c>
      <c r="U29" s="25"/>
      <c r="V29" s="23"/>
      <c r="W29" s="11"/>
      <c r="X29" s="14"/>
      <c r="Y29" s="21" t="s">
        <v>53</v>
      </c>
      <c r="Z29" s="25" t="s">
        <v>82</v>
      </c>
      <c r="AA29" s="23">
        <v>0.05</v>
      </c>
      <c r="AB29" s="11">
        <f>AA29*$Y$9</f>
        <v>250000</v>
      </c>
    </row>
    <row r="30" spans="1:28" ht="12.75">
      <c r="A30" s="21"/>
      <c r="B30" s="14" t="s">
        <v>7</v>
      </c>
      <c r="C30" s="26">
        <v>0.3</v>
      </c>
      <c r="D30" s="14"/>
      <c r="E30" s="21" t="s">
        <v>117</v>
      </c>
      <c r="F30" s="14" t="s">
        <v>123</v>
      </c>
      <c r="G30" s="53" t="s">
        <v>122</v>
      </c>
      <c r="H30" s="86">
        <v>0.21</v>
      </c>
      <c r="I30" s="87">
        <f>H30*$E$9</f>
        <v>2100</v>
      </c>
      <c r="J30" s="88" t="s">
        <v>117</v>
      </c>
      <c r="K30" s="89" t="s">
        <v>123</v>
      </c>
      <c r="L30" s="53" t="s">
        <v>122</v>
      </c>
      <c r="M30" s="86">
        <v>0.21</v>
      </c>
      <c r="N30" s="87">
        <f>M30*$J$9</f>
        <v>10500</v>
      </c>
      <c r="O30" s="21" t="s">
        <v>117</v>
      </c>
      <c r="P30" s="25"/>
      <c r="Q30" s="23"/>
      <c r="R30" s="11"/>
      <c r="S30" s="15"/>
      <c r="T30" s="21" t="s">
        <v>54</v>
      </c>
      <c r="U30" s="25" t="s">
        <v>79</v>
      </c>
      <c r="V30" s="23">
        <v>0.25</v>
      </c>
      <c r="W30" s="11">
        <f>V30*$T$9</f>
        <v>250000</v>
      </c>
      <c r="X30" s="14"/>
      <c r="Y30" s="21" t="s">
        <v>54</v>
      </c>
      <c r="Z30" s="25" t="s">
        <v>83</v>
      </c>
      <c r="AA30" s="23">
        <v>0.12</v>
      </c>
      <c r="AB30" s="11">
        <f>AA30*$Y$9</f>
        <v>600000</v>
      </c>
    </row>
    <row r="31" spans="1:28" ht="12.75">
      <c r="A31" s="21"/>
      <c r="B31" s="14"/>
      <c r="C31" s="23"/>
      <c r="D31" s="14"/>
      <c r="E31" s="21" t="s">
        <v>55</v>
      </c>
      <c r="F31" s="14"/>
      <c r="G31" s="53"/>
      <c r="H31" s="86"/>
      <c r="I31" s="87"/>
      <c r="J31" s="88" t="s">
        <v>55</v>
      </c>
      <c r="K31" s="89"/>
      <c r="L31" s="53"/>
      <c r="M31" s="86"/>
      <c r="N31" s="87"/>
      <c r="O31" s="21" t="s">
        <v>55</v>
      </c>
      <c r="P31" s="25" t="s">
        <v>76</v>
      </c>
      <c r="Q31" s="23">
        <v>0.15</v>
      </c>
      <c r="R31" s="11">
        <f>Q31*$O$9</f>
        <v>75000</v>
      </c>
      <c r="S31" s="15"/>
      <c r="T31" s="21" t="s">
        <v>55</v>
      </c>
      <c r="U31" s="25" t="s">
        <v>76</v>
      </c>
      <c r="V31" s="23">
        <v>0.15</v>
      </c>
      <c r="W31" s="11">
        <f>V31*$T$9</f>
        <v>150000</v>
      </c>
      <c r="X31" s="14"/>
      <c r="Y31" s="21" t="s">
        <v>55</v>
      </c>
      <c r="Z31" s="25" t="s">
        <v>76</v>
      </c>
      <c r="AA31" s="23">
        <v>0.15</v>
      </c>
      <c r="AB31" s="11">
        <f>AA31*$Y$9</f>
        <v>750000</v>
      </c>
    </row>
    <row r="32" spans="1:28" ht="12.75">
      <c r="A32" s="21"/>
      <c r="B32" s="14"/>
      <c r="C32" s="23"/>
      <c r="D32" s="14"/>
      <c r="E32" s="21" t="s">
        <v>219</v>
      </c>
      <c r="F32" s="14"/>
      <c r="G32" s="57"/>
      <c r="H32" s="54">
        <v>0.02</v>
      </c>
      <c r="I32" s="55">
        <f>H32*$E$9</f>
        <v>200</v>
      </c>
      <c r="J32" s="21" t="s">
        <v>219</v>
      </c>
      <c r="K32" s="14"/>
      <c r="L32" s="57"/>
      <c r="M32" s="54">
        <v>0.02</v>
      </c>
      <c r="N32" s="55">
        <f>M32*$J$9</f>
        <v>1000</v>
      </c>
      <c r="O32" s="21"/>
      <c r="P32" s="14"/>
      <c r="Q32" s="23"/>
      <c r="R32" s="11"/>
      <c r="S32" s="15"/>
      <c r="T32" s="21"/>
      <c r="U32" s="14"/>
      <c r="V32" s="23"/>
      <c r="W32" s="11"/>
      <c r="X32" s="14"/>
      <c r="Y32" s="21"/>
      <c r="Z32" s="14"/>
      <c r="AA32" s="23"/>
      <c r="AB32" s="11"/>
    </row>
    <row r="33" spans="1:28" ht="12.75">
      <c r="A33" s="21"/>
      <c r="B33" s="14" t="s">
        <v>163</v>
      </c>
      <c r="C33" s="23" t="s">
        <v>166</v>
      </c>
      <c r="D33" s="14"/>
      <c r="E33" s="21" t="s">
        <v>6</v>
      </c>
      <c r="F33" s="14" t="s">
        <v>132</v>
      </c>
      <c r="G33" s="53" t="s">
        <v>145</v>
      </c>
      <c r="H33" s="86">
        <v>0.18</v>
      </c>
      <c r="I33" s="87">
        <f>H33*$E$9</f>
        <v>1800</v>
      </c>
      <c r="J33" s="88" t="s">
        <v>6</v>
      </c>
      <c r="K33" s="89" t="s">
        <v>128</v>
      </c>
      <c r="L33" s="53" t="s">
        <v>129</v>
      </c>
      <c r="M33" s="86">
        <v>0.18</v>
      </c>
      <c r="N33" s="87">
        <f>M33*$J$9</f>
        <v>9000</v>
      </c>
      <c r="O33" s="21" t="s">
        <v>6</v>
      </c>
      <c r="P33" s="28" t="s">
        <v>60</v>
      </c>
      <c r="Q33" s="23">
        <v>0.2</v>
      </c>
      <c r="R33" s="11">
        <f>Q33*$O$9</f>
        <v>100000</v>
      </c>
      <c r="S33" s="15"/>
      <c r="T33" s="21" t="s">
        <v>6</v>
      </c>
      <c r="U33" s="28" t="s">
        <v>60</v>
      </c>
      <c r="V33" s="23">
        <v>0.2</v>
      </c>
      <c r="W33" s="11">
        <f>V33*$T$9</f>
        <v>200000</v>
      </c>
      <c r="X33" s="14"/>
      <c r="Y33" s="21" t="s">
        <v>6</v>
      </c>
      <c r="Z33" s="28" t="s">
        <v>60</v>
      </c>
      <c r="AA33" s="23">
        <v>0.2</v>
      </c>
      <c r="AB33" s="11">
        <f>AA33*$Y$9</f>
        <v>1000000</v>
      </c>
    </row>
    <row r="34" spans="1:28" ht="12.75">
      <c r="A34" s="21"/>
      <c r="B34" s="14"/>
      <c r="C34" s="23" t="s">
        <v>167</v>
      </c>
      <c r="D34" s="14"/>
      <c r="E34" s="21"/>
      <c r="F34" s="14"/>
      <c r="G34" s="53"/>
      <c r="H34" s="86"/>
      <c r="I34" s="87"/>
      <c r="J34" s="88"/>
      <c r="K34" s="89"/>
      <c r="L34" s="53"/>
      <c r="M34" s="86"/>
      <c r="N34" s="87"/>
      <c r="O34" s="21"/>
      <c r="P34" s="28" t="s">
        <v>61</v>
      </c>
      <c r="Q34" s="23"/>
      <c r="R34" s="11"/>
      <c r="S34" s="15"/>
      <c r="T34" s="21"/>
      <c r="U34" s="28" t="s">
        <v>61</v>
      </c>
      <c r="V34" s="23"/>
      <c r="W34" s="11"/>
      <c r="X34" s="14"/>
      <c r="Y34" s="21"/>
      <c r="Z34" s="28" t="s">
        <v>61</v>
      </c>
      <c r="AA34" s="23"/>
      <c r="AB34" s="11"/>
    </row>
    <row r="35" spans="1:28" ht="12.75">
      <c r="A35" s="21"/>
      <c r="B35" s="14"/>
      <c r="C35" s="23"/>
      <c r="D35" s="14"/>
      <c r="E35" s="21" t="s">
        <v>12</v>
      </c>
      <c r="F35" s="14" t="s">
        <v>206</v>
      </c>
      <c r="G35" s="58" t="s">
        <v>227</v>
      </c>
      <c r="H35" s="86">
        <v>0.3</v>
      </c>
      <c r="I35" s="87">
        <f>H35*$E$9</f>
        <v>3000</v>
      </c>
      <c r="J35" s="88" t="s">
        <v>12</v>
      </c>
      <c r="K35" s="89" t="s">
        <v>208</v>
      </c>
      <c r="L35" s="58" t="s">
        <v>17</v>
      </c>
      <c r="M35" s="86">
        <v>0.3</v>
      </c>
      <c r="N35" s="87">
        <f>M35*$J$9</f>
        <v>15000</v>
      </c>
      <c r="O35" s="21" t="s">
        <v>12</v>
      </c>
      <c r="P35" s="34" t="s">
        <v>17</v>
      </c>
      <c r="Q35" s="23">
        <v>0.3</v>
      </c>
      <c r="R35" s="11">
        <f>Q35*$O$9</f>
        <v>150000</v>
      </c>
      <c r="S35" s="15"/>
      <c r="T35" s="21" t="s">
        <v>12</v>
      </c>
      <c r="U35" s="34" t="s">
        <v>17</v>
      </c>
      <c r="V35" s="23">
        <v>0.3</v>
      </c>
      <c r="W35" s="11">
        <f>V35*$T$9</f>
        <v>300000</v>
      </c>
      <c r="X35" s="14"/>
      <c r="Y35" s="21" t="s">
        <v>12</v>
      </c>
      <c r="Z35" s="34" t="s">
        <v>35</v>
      </c>
      <c r="AA35" s="23">
        <v>0.3</v>
      </c>
      <c r="AB35" s="11">
        <f>AA35*$Y$9</f>
        <v>1500000</v>
      </c>
    </row>
    <row r="36" spans="1:28" ht="12.75">
      <c r="A36" s="21"/>
      <c r="B36" s="14"/>
      <c r="C36" s="23"/>
      <c r="D36" s="14"/>
      <c r="E36" s="21"/>
      <c r="F36" s="14" t="s">
        <v>208</v>
      </c>
      <c r="G36" s="58" t="s">
        <v>213</v>
      </c>
      <c r="H36" s="86"/>
      <c r="I36" s="87"/>
      <c r="J36" s="88"/>
      <c r="K36" s="89" t="s">
        <v>206</v>
      </c>
      <c r="L36" s="58" t="s">
        <v>231</v>
      </c>
      <c r="M36" s="86"/>
      <c r="N36" s="87"/>
      <c r="O36" s="21"/>
      <c r="P36" s="34" t="s">
        <v>21</v>
      </c>
      <c r="Q36" s="23"/>
      <c r="R36" s="11"/>
      <c r="S36" s="15"/>
      <c r="T36" s="21"/>
      <c r="U36" s="34" t="s">
        <v>21</v>
      </c>
      <c r="V36" s="23"/>
      <c r="W36" s="11"/>
      <c r="X36" s="14"/>
      <c r="Y36" s="21"/>
      <c r="Z36" s="34" t="s">
        <v>44</v>
      </c>
      <c r="AA36" s="23"/>
      <c r="AB36" s="11"/>
    </row>
    <row r="37" spans="1:28" ht="12.75">
      <c r="A37" s="21"/>
      <c r="B37" s="14"/>
      <c r="C37" s="23"/>
      <c r="D37" s="14"/>
      <c r="E37" s="21"/>
      <c r="F37" s="14"/>
      <c r="G37" s="53"/>
      <c r="H37" s="86"/>
      <c r="I37" s="87"/>
      <c r="J37" s="88"/>
      <c r="K37" s="89"/>
      <c r="L37" s="58"/>
      <c r="M37" s="86"/>
      <c r="N37" s="87"/>
      <c r="O37" s="21"/>
      <c r="P37" s="34" t="s">
        <v>18</v>
      </c>
      <c r="Q37" s="23"/>
      <c r="R37" s="11"/>
      <c r="S37" s="15"/>
      <c r="T37" s="21"/>
      <c r="U37" s="34" t="s">
        <v>18</v>
      </c>
      <c r="V37" s="23"/>
      <c r="W37" s="11"/>
      <c r="X37" s="14"/>
      <c r="Y37" s="21"/>
      <c r="Z37" s="35" t="s">
        <v>45</v>
      </c>
      <c r="AA37" s="23"/>
      <c r="AB37" s="11"/>
    </row>
    <row r="38" spans="1:28" ht="12.75">
      <c r="A38" s="21"/>
      <c r="B38" s="14"/>
      <c r="C38" s="23"/>
      <c r="D38" s="14"/>
      <c r="E38" s="21"/>
      <c r="F38" s="14"/>
      <c r="G38" s="58"/>
      <c r="H38" s="86"/>
      <c r="I38" s="87"/>
      <c r="J38" s="88"/>
      <c r="K38" s="89" t="s">
        <v>209</v>
      </c>
      <c r="L38" s="58" t="s">
        <v>19</v>
      </c>
      <c r="M38" s="86"/>
      <c r="N38" s="87"/>
      <c r="O38" s="21"/>
      <c r="P38" s="34" t="s">
        <v>19</v>
      </c>
      <c r="Q38" s="23"/>
      <c r="R38" s="11"/>
      <c r="S38" s="15"/>
      <c r="T38" s="21"/>
      <c r="U38" s="34" t="s">
        <v>19</v>
      </c>
      <c r="V38" s="23"/>
      <c r="W38" s="11"/>
      <c r="X38" s="14"/>
      <c r="Y38" s="21"/>
      <c r="Z38" s="27"/>
      <c r="AA38" s="23"/>
      <c r="AB38" s="11"/>
    </row>
    <row r="39" spans="1:28" ht="13.5" thickBot="1">
      <c r="A39" s="22"/>
      <c r="B39" s="16"/>
      <c r="C39" s="40"/>
      <c r="D39" s="16"/>
      <c r="E39" s="22"/>
      <c r="F39" s="16"/>
      <c r="G39" s="59"/>
      <c r="H39" s="90"/>
      <c r="I39" s="91"/>
      <c r="J39" s="92"/>
      <c r="K39" s="93" t="s">
        <v>210</v>
      </c>
      <c r="L39" s="59" t="s">
        <v>232</v>
      </c>
      <c r="M39" s="90"/>
      <c r="N39" s="91"/>
      <c r="O39" s="22"/>
      <c r="P39" s="41" t="s">
        <v>20</v>
      </c>
      <c r="Q39" s="40"/>
      <c r="R39" s="17"/>
      <c r="S39" s="18"/>
      <c r="T39" s="22"/>
      <c r="U39" s="41" t="s">
        <v>20</v>
      </c>
      <c r="V39" s="16"/>
      <c r="W39" s="19"/>
      <c r="X39" s="16"/>
      <c r="Y39" s="22"/>
      <c r="Z39" s="42"/>
      <c r="AA39" s="16"/>
      <c r="AB39" s="19"/>
    </row>
    <row r="40" spans="1:28" ht="13.5" thickBot="1">
      <c r="A40" s="14"/>
      <c r="B40" s="14"/>
      <c r="C40" s="23"/>
      <c r="D40" s="14"/>
      <c r="E40" s="14"/>
      <c r="F40" s="14"/>
      <c r="G40" s="58"/>
      <c r="H40" s="86"/>
      <c r="I40" s="94"/>
      <c r="J40" s="89"/>
      <c r="K40" s="89"/>
      <c r="L40" s="58"/>
      <c r="M40" s="86"/>
      <c r="N40" s="94"/>
      <c r="O40" s="14"/>
      <c r="P40" s="34"/>
      <c r="Q40" s="23"/>
      <c r="R40" s="15"/>
      <c r="S40" s="15"/>
      <c r="T40" s="14"/>
      <c r="U40" s="34"/>
      <c r="V40" s="14"/>
      <c r="W40" s="14"/>
      <c r="X40" s="14"/>
      <c r="Y40" s="14"/>
      <c r="Z40" s="27"/>
      <c r="AA40" s="14"/>
      <c r="AB40" s="14"/>
    </row>
    <row r="41" spans="1:28" ht="12.75">
      <c r="A41" s="20" t="s">
        <v>2</v>
      </c>
      <c r="B41" s="43" t="s">
        <v>9</v>
      </c>
      <c r="C41" s="37"/>
      <c r="D41" s="12"/>
      <c r="E41" s="48"/>
      <c r="F41" s="12"/>
      <c r="G41" s="65" t="s">
        <v>11</v>
      </c>
      <c r="H41" s="66">
        <f>SUM(H42:H50)</f>
        <v>1</v>
      </c>
      <c r="I41" s="67">
        <f>SUM(I42:I50)</f>
        <v>10000</v>
      </c>
      <c r="J41" s="95"/>
      <c r="K41" s="96"/>
      <c r="L41" s="65" t="s">
        <v>11</v>
      </c>
      <c r="M41" s="66">
        <f>SUM(M42:M50)</f>
        <v>1</v>
      </c>
      <c r="N41" s="67">
        <f>SUM(N42:N50)</f>
        <v>50000</v>
      </c>
      <c r="O41" s="48"/>
      <c r="P41" s="43" t="s">
        <v>11</v>
      </c>
      <c r="Q41" s="38">
        <f>SUM(Q42:Q50)</f>
        <v>0.9999999999999999</v>
      </c>
      <c r="R41" s="39">
        <f>SUM(R42:R50)</f>
        <v>500000</v>
      </c>
      <c r="S41" s="13"/>
      <c r="T41" s="48"/>
      <c r="U41" s="43" t="s">
        <v>11</v>
      </c>
      <c r="V41" s="38">
        <f>SUM(V42:V50)</f>
        <v>1</v>
      </c>
      <c r="W41" s="39">
        <f>SUM(W42:W50)</f>
        <v>1000000</v>
      </c>
      <c r="X41" s="12"/>
      <c r="Y41" s="48"/>
      <c r="Z41" s="43" t="s">
        <v>11</v>
      </c>
      <c r="AA41" s="38">
        <f>SUM(AA42:AA50)</f>
        <v>1</v>
      </c>
      <c r="AB41" s="39">
        <f>SUM(AB42:AB50)</f>
        <v>5000000</v>
      </c>
    </row>
    <row r="42" spans="1:28" ht="12.75">
      <c r="A42" s="21"/>
      <c r="B42" s="14" t="s">
        <v>15</v>
      </c>
      <c r="C42" s="23">
        <v>-0.1</v>
      </c>
      <c r="D42" s="14"/>
      <c r="E42" s="21" t="s">
        <v>51</v>
      </c>
      <c r="F42" s="14" t="s">
        <v>133</v>
      </c>
      <c r="G42" s="53" t="s">
        <v>102</v>
      </c>
      <c r="H42" s="86">
        <v>0.22</v>
      </c>
      <c r="I42" s="87">
        <f>H42*$E$9</f>
        <v>2200</v>
      </c>
      <c r="J42" s="88" t="s">
        <v>51</v>
      </c>
      <c r="K42" s="57" t="s">
        <v>143</v>
      </c>
      <c r="L42" s="70" t="s">
        <v>136</v>
      </c>
      <c r="M42" s="86">
        <v>0.18</v>
      </c>
      <c r="N42" s="87">
        <f>M42*$J$9</f>
        <v>9000</v>
      </c>
      <c r="O42" s="21" t="s">
        <v>51</v>
      </c>
      <c r="P42" s="32" t="s">
        <v>73</v>
      </c>
      <c r="Q42" s="23">
        <v>0.21</v>
      </c>
      <c r="R42" s="11">
        <f>Q42*$O$9</f>
        <v>105000</v>
      </c>
      <c r="S42" s="15"/>
      <c r="T42" s="21" t="s">
        <v>51</v>
      </c>
      <c r="U42" s="32" t="s">
        <v>87</v>
      </c>
      <c r="V42" s="24">
        <v>0.1</v>
      </c>
      <c r="W42" s="11">
        <f>V42*$T$9</f>
        <v>100000</v>
      </c>
      <c r="X42" s="14"/>
      <c r="Y42" s="21" t="s">
        <v>51</v>
      </c>
      <c r="Z42" s="25" t="s">
        <v>87</v>
      </c>
      <c r="AA42" s="24">
        <v>0.1</v>
      </c>
      <c r="AB42" s="11">
        <f>AA42*$Y$9</f>
        <v>500000</v>
      </c>
    </row>
    <row r="43" spans="1:28" ht="12.75">
      <c r="A43" s="21"/>
      <c r="B43" s="14" t="s">
        <v>5</v>
      </c>
      <c r="C43" s="31">
        <v>0.6</v>
      </c>
      <c r="D43" s="14"/>
      <c r="E43" s="21" t="s">
        <v>52</v>
      </c>
      <c r="F43" s="14"/>
      <c r="G43" s="53"/>
      <c r="H43" s="86"/>
      <c r="I43" s="87"/>
      <c r="J43" s="88" t="s">
        <v>52</v>
      </c>
      <c r="K43" s="57" t="s">
        <v>142</v>
      </c>
      <c r="L43" s="70" t="s">
        <v>137</v>
      </c>
      <c r="M43" s="86">
        <v>0.06</v>
      </c>
      <c r="N43" s="87">
        <f>M43*$J$9</f>
        <v>3000</v>
      </c>
      <c r="O43" s="21" t="s">
        <v>52</v>
      </c>
      <c r="P43" s="32" t="s">
        <v>84</v>
      </c>
      <c r="Q43" s="23">
        <v>0.12</v>
      </c>
      <c r="R43" s="11">
        <f>Q43*$O$9</f>
        <v>60000</v>
      </c>
      <c r="S43" s="15"/>
      <c r="T43" s="21" t="s">
        <v>52</v>
      </c>
      <c r="U43" s="32" t="s">
        <v>66</v>
      </c>
      <c r="V43" s="23">
        <v>0.09</v>
      </c>
      <c r="W43" s="11">
        <f>V43*$T$9</f>
        <v>90000</v>
      </c>
      <c r="X43" s="14"/>
      <c r="Y43" s="21" t="s">
        <v>52</v>
      </c>
      <c r="Z43" s="25" t="s">
        <v>89</v>
      </c>
      <c r="AA43" s="23">
        <v>0.09</v>
      </c>
      <c r="AB43" s="11">
        <f>AA43*$Y$9</f>
        <v>450000</v>
      </c>
    </row>
    <row r="44" spans="1:28" ht="12.75">
      <c r="A44" s="21"/>
      <c r="B44" s="14" t="s">
        <v>6</v>
      </c>
      <c r="C44" s="31">
        <v>0.15</v>
      </c>
      <c r="D44" s="14"/>
      <c r="E44" s="21" t="s">
        <v>53</v>
      </c>
      <c r="F44" s="14" t="s">
        <v>134</v>
      </c>
      <c r="G44" s="53" t="s">
        <v>138</v>
      </c>
      <c r="H44" s="86">
        <v>0.08</v>
      </c>
      <c r="I44" s="87">
        <f>H44*$E$9</f>
        <v>800</v>
      </c>
      <c r="J44" s="88" t="s">
        <v>53</v>
      </c>
      <c r="K44" s="57" t="s">
        <v>134</v>
      </c>
      <c r="L44" s="53" t="s">
        <v>138</v>
      </c>
      <c r="M44" s="86">
        <v>0.06</v>
      </c>
      <c r="N44" s="87">
        <f>M44*$J$9</f>
        <v>3000</v>
      </c>
      <c r="O44" s="21" t="s">
        <v>53</v>
      </c>
      <c r="P44" s="33" t="s">
        <v>85</v>
      </c>
      <c r="Q44" s="23">
        <v>0.09</v>
      </c>
      <c r="R44" s="11">
        <f>Q44*$O$9</f>
        <v>45000</v>
      </c>
      <c r="S44" s="15"/>
      <c r="T44" s="21" t="s">
        <v>53</v>
      </c>
      <c r="U44" s="33" t="s">
        <v>88</v>
      </c>
      <c r="V44" s="23">
        <v>0.06</v>
      </c>
      <c r="W44" s="11">
        <f>V44*$T$9</f>
        <v>60000</v>
      </c>
      <c r="X44" s="14"/>
      <c r="Y44" s="21" t="s">
        <v>53</v>
      </c>
      <c r="Z44" s="25" t="s">
        <v>90</v>
      </c>
      <c r="AA44" s="23">
        <v>0.06</v>
      </c>
      <c r="AB44" s="11">
        <f>AA44*$Y$9</f>
        <v>300000</v>
      </c>
    </row>
    <row r="45" spans="1:28" ht="12.75">
      <c r="A45" s="21"/>
      <c r="B45" s="14" t="s">
        <v>7</v>
      </c>
      <c r="C45" s="31">
        <v>0.25</v>
      </c>
      <c r="D45" s="14"/>
      <c r="E45" s="21" t="s">
        <v>117</v>
      </c>
      <c r="F45" s="52" t="s">
        <v>135</v>
      </c>
      <c r="G45" s="53" t="s">
        <v>139</v>
      </c>
      <c r="H45" s="86">
        <v>0.3</v>
      </c>
      <c r="I45" s="87">
        <f>H45*$E$9</f>
        <v>3000</v>
      </c>
      <c r="J45" s="88" t="s">
        <v>117</v>
      </c>
      <c r="K45" s="57" t="s">
        <v>141</v>
      </c>
      <c r="L45" s="53" t="s">
        <v>140</v>
      </c>
      <c r="M45" s="86">
        <v>0.3</v>
      </c>
      <c r="N45" s="87">
        <f>M45*$J$9</f>
        <v>15000</v>
      </c>
      <c r="O45" s="21" t="s">
        <v>117</v>
      </c>
      <c r="P45" s="33"/>
      <c r="Q45" s="23"/>
      <c r="R45" s="11"/>
      <c r="S45" s="15"/>
      <c r="T45" s="21" t="s">
        <v>54</v>
      </c>
      <c r="U45" s="33" t="s">
        <v>83</v>
      </c>
      <c r="V45" s="23">
        <v>0.17</v>
      </c>
      <c r="W45" s="11">
        <f>V45*$T$9</f>
        <v>170000</v>
      </c>
      <c r="X45" s="14"/>
      <c r="Y45" s="21" t="s">
        <v>54</v>
      </c>
      <c r="Z45" s="25" t="s">
        <v>83</v>
      </c>
      <c r="AA45" s="23">
        <v>0.17</v>
      </c>
      <c r="AB45" s="11">
        <f>AA45*$Y$9</f>
        <v>850000.0000000001</v>
      </c>
    </row>
    <row r="46" spans="1:28" ht="12.75">
      <c r="A46" s="21"/>
      <c r="B46" s="14"/>
      <c r="C46" s="23"/>
      <c r="D46" s="14"/>
      <c r="E46" s="21" t="s">
        <v>55</v>
      </c>
      <c r="F46" s="14"/>
      <c r="G46" s="53"/>
      <c r="H46" s="86"/>
      <c r="I46" s="87"/>
      <c r="J46" s="88" t="s">
        <v>55</v>
      </c>
      <c r="K46" s="57"/>
      <c r="L46" s="53"/>
      <c r="M46" s="86"/>
      <c r="N46" s="87"/>
      <c r="O46" s="21" t="s">
        <v>55</v>
      </c>
      <c r="P46" s="33" t="s">
        <v>86</v>
      </c>
      <c r="Q46" s="23">
        <v>0.18</v>
      </c>
      <c r="R46" s="11">
        <f>Q46*$O$9</f>
        <v>90000</v>
      </c>
      <c r="S46" s="15"/>
      <c r="T46" s="21" t="s">
        <v>55</v>
      </c>
      <c r="U46" s="33" t="s">
        <v>86</v>
      </c>
      <c r="V46" s="23">
        <v>0.18</v>
      </c>
      <c r="W46" s="11">
        <f>V46*$T$9</f>
        <v>180000</v>
      </c>
      <c r="X46" s="14"/>
      <c r="Y46" s="21" t="s">
        <v>55</v>
      </c>
      <c r="Z46" s="25" t="s">
        <v>91</v>
      </c>
      <c r="AA46" s="23">
        <v>0.18</v>
      </c>
      <c r="AB46" s="11">
        <f>AA46*$Y$9</f>
        <v>900000</v>
      </c>
    </row>
    <row r="47" spans="1:28" ht="12.75">
      <c r="A47" s="21"/>
      <c r="B47" s="14"/>
      <c r="C47" s="23"/>
      <c r="D47" s="14"/>
      <c r="E47" s="21" t="s">
        <v>219</v>
      </c>
      <c r="F47" s="14"/>
      <c r="G47" s="57"/>
      <c r="H47" s="54">
        <v>0.02</v>
      </c>
      <c r="I47" s="55">
        <f>H47*$E$9</f>
        <v>200</v>
      </c>
      <c r="J47" s="21" t="s">
        <v>219</v>
      </c>
      <c r="K47" s="14"/>
      <c r="L47" s="57"/>
      <c r="M47" s="54">
        <v>0.02</v>
      </c>
      <c r="N47" s="55">
        <f>M47*$J$9</f>
        <v>1000</v>
      </c>
      <c r="O47" s="21"/>
      <c r="P47" s="14"/>
      <c r="Q47" s="23"/>
      <c r="R47" s="11"/>
      <c r="S47" s="15"/>
      <c r="T47" s="21"/>
      <c r="U47" s="14"/>
      <c r="V47" s="23"/>
      <c r="W47" s="11"/>
      <c r="X47" s="14"/>
      <c r="Y47" s="21"/>
      <c r="Z47" s="14"/>
      <c r="AA47" s="23"/>
      <c r="AB47" s="11"/>
    </row>
    <row r="48" spans="1:28" ht="12.75">
      <c r="A48" s="21"/>
      <c r="B48" s="14" t="s">
        <v>163</v>
      </c>
      <c r="C48" s="23" t="s">
        <v>168</v>
      </c>
      <c r="D48" s="14"/>
      <c r="E48" s="21" t="s">
        <v>6</v>
      </c>
      <c r="F48" s="14" t="s">
        <v>132</v>
      </c>
      <c r="G48" s="53" t="s">
        <v>145</v>
      </c>
      <c r="H48" s="86">
        <v>0.13</v>
      </c>
      <c r="I48" s="87">
        <f>H48*$E$9</f>
        <v>1300</v>
      </c>
      <c r="J48" s="88" t="s">
        <v>6</v>
      </c>
      <c r="K48" s="89" t="s">
        <v>128</v>
      </c>
      <c r="L48" s="53" t="s">
        <v>129</v>
      </c>
      <c r="M48" s="86">
        <v>0.13</v>
      </c>
      <c r="N48" s="87">
        <f>M48*$J$9</f>
        <v>6500</v>
      </c>
      <c r="O48" s="21" t="s">
        <v>6</v>
      </c>
      <c r="P48" s="28" t="s">
        <v>62</v>
      </c>
      <c r="Q48" s="23">
        <v>0.15</v>
      </c>
      <c r="R48" s="11">
        <f>Q48*$O$9</f>
        <v>75000</v>
      </c>
      <c r="S48" s="15"/>
      <c r="T48" s="21" t="s">
        <v>6</v>
      </c>
      <c r="U48" s="28" t="s">
        <v>62</v>
      </c>
      <c r="V48" s="23">
        <v>0.15</v>
      </c>
      <c r="W48" s="11">
        <f>V48*$T$9</f>
        <v>150000</v>
      </c>
      <c r="X48" s="14"/>
      <c r="Y48" s="21" t="s">
        <v>6</v>
      </c>
      <c r="Z48" s="28" t="s">
        <v>62</v>
      </c>
      <c r="AA48" s="23">
        <v>0.15</v>
      </c>
      <c r="AB48" s="11">
        <f>AA48*$Y$9</f>
        <v>750000</v>
      </c>
    </row>
    <row r="49" spans="1:28" ht="12.75">
      <c r="A49" s="21"/>
      <c r="B49" s="14"/>
      <c r="C49" s="23" t="s">
        <v>169</v>
      </c>
      <c r="D49" s="14"/>
      <c r="E49" s="21"/>
      <c r="F49" s="14"/>
      <c r="G49" s="53"/>
      <c r="H49" s="86"/>
      <c r="I49" s="87"/>
      <c r="J49" s="88"/>
      <c r="K49" s="89"/>
      <c r="L49" s="53"/>
      <c r="M49" s="86"/>
      <c r="N49" s="87"/>
      <c r="O49" s="21"/>
      <c r="P49" s="28" t="s">
        <v>63</v>
      </c>
      <c r="Q49" s="23"/>
      <c r="R49" s="11"/>
      <c r="S49" s="15"/>
      <c r="T49" s="21"/>
      <c r="U49" s="28" t="s">
        <v>63</v>
      </c>
      <c r="V49" s="23"/>
      <c r="W49" s="11"/>
      <c r="X49" s="14"/>
      <c r="Y49" s="21"/>
      <c r="Z49" s="28" t="s">
        <v>63</v>
      </c>
      <c r="AA49" s="23"/>
      <c r="AB49" s="11"/>
    </row>
    <row r="50" spans="1:28" ht="12.75">
      <c r="A50" s="21"/>
      <c r="B50" s="14"/>
      <c r="C50" s="23"/>
      <c r="D50" s="14"/>
      <c r="E50" s="21" t="s">
        <v>12</v>
      </c>
      <c r="F50" s="14" t="s">
        <v>206</v>
      </c>
      <c r="G50" s="58" t="s">
        <v>103</v>
      </c>
      <c r="H50" s="86">
        <v>0.25</v>
      </c>
      <c r="I50" s="87">
        <f>H50*$E$9</f>
        <v>2500</v>
      </c>
      <c r="J50" s="88" t="s">
        <v>12</v>
      </c>
      <c r="K50" s="89" t="s">
        <v>208</v>
      </c>
      <c r="L50" s="58" t="s">
        <v>214</v>
      </c>
      <c r="M50" s="86">
        <v>0.25</v>
      </c>
      <c r="N50" s="87">
        <f>M50*$J$9</f>
        <v>12500</v>
      </c>
      <c r="O50" s="21" t="s">
        <v>12</v>
      </c>
      <c r="P50" s="34" t="s">
        <v>23</v>
      </c>
      <c r="Q50" s="23">
        <v>0.25</v>
      </c>
      <c r="R50" s="11">
        <f>Q50*$O$9</f>
        <v>125000</v>
      </c>
      <c r="S50" s="15"/>
      <c r="T50" s="21" t="s">
        <v>12</v>
      </c>
      <c r="U50" s="34" t="s">
        <v>23</v>
      </c>
      <c r="V50" s="23">
        <v>0.25</v>
      </c>
      <c r="W50" s="11">
        <f>V50*$T$9</f>
        <v>250000</v>
      </c>
      <c r="X50" s="14"/>
      <c r="Y50" s="21" t="s">
        <v>12</v>
      </c>
      <c r="Z50" s="36" t="s">
        <v>27</v>
      </c>
      <c r="AA50" s="23">
        <v>0.25</v>
      </c>
      <c r="AB50" s="11">
        <f>AA50*$Y$9</f>
        <v>1250000</v>
      </c>
    </row>
    <row r="51" spans="1:28" ht="12.75">
      <c r="A51" s="21"/>
      <c r="B51" s="14"/>
      <c r="C51" s="23"/>
      <c r="D51" s="14"/>
      <c r="E51" s="21"/>
      <c r="F51" s="14" t="s">
        <v>208</v>
      </c>
      <c r="G51" s="58" t="s">
        <v>213</v>
      </c>
      <c r="H51" s="86"/>
      <c r="I51" s="87"/>
      <c r="J51" s="88"/>
      <c r="K51" s="89" t="s">
        <v>206</v>
      </c>
      <c r="L51" s="58" t="s">
        <v>226</v>
      </c>
      <c r="M51" s="86"/>
      <c r="N51" s="87"/>
      <c r="O51" s="21"/>
      <c r="P51" s="34" t="s">
        <v>46</v>
      </c>
      <c r="Q51" s="23"/>
      <c r="R51" s="11"/>
      <c r="S51" s="15"/>
      <c r="T51" s="21"/>
      <c r="U51" s="34" t="s">
        <v>46</v>
      </c>
      <c r="V51" s="23"/>
      <c r="W51" s="11"/>
      <c r="X51" s="14"/>
      <c r="Y51" s="21"/>
      <c r="Z51" s="36" t="s">
        <v>28</v>
      </c>
      <c r="AA51" s="23"/>
      <c r="AB51" s="11"/>
    </row>
    <row r="52" spans="1:28" ht="12.75">
      <c r="A52" s="21"/>
      <c r="B52" s="14"/>
      <c r="C52" s="23"/>
      <c r="D52" s="14"/>
      <c r="E52" s="21"/>
      <c r="F52" s="14" t="s">
        <v>207</v>
      </c>
      <c r="G52" s="53" t="s">
        <v>229</v>
      </c>
      <c r="H52" s="86"/>
      <c r="I52" s="87"/>
      <c r="J52" s="88"/>
      <c r="K52" s="167" t="s">
        <v>263</v>
      </c>
      <c r="L52" s="166" t="s">
        <v>262</v>
      </c>
      <c r="M52" s="86"/>
      <c r="N52" s="87"/>
      <c r="O52" s="21"/>
      <c r="P52" s="34" t="s">
        <v>24</v>
      </c>
      <c r="Q52" s="23"/>
      <c r="R52" s="11"/>
      <c r="S52" s="15"/>
      <c r="T52" s="21"/>
      <c r="U52" s="34" t="s">
        <v>24</v>
      </c>
      <c r="V52" s="23"/>
      <c r="W52" s="11"/>
      <c r="X52" s="14"/>
      <c r="Y52" s="21"/>
      <c r="Z52" s="27"/>
      <c r="AA52" s="23"/>
      <c r="AB52" s="11"/>
    </row>
    <row r="53" spans="1:28" ht="12.75">
      <c r="A53" s="21"/>
      <c r="B53" s="14"/>
      <c r="C53" s="23"/>
      <c r="D53" s="14"/>
      <c r="E53" s="21"/>
      <c r="F53" s="14"/>
      <c r="G53" s="58"/>
      <c r="H53" s="86"/>
      <c r="I53" s="87"/>
      <c r="J53" s="88"/>
      <c r="K53" s="89" t="s">
        <v>209</v>
      </c>
      <c r="L53" s="58" t="s">
        <v>216</v>
      </c>
      <c r="M53" s="86"/>
      <c r="N53" s="87"/>
      <c r="O53" s="21"/>
      <c r="P53" s="34" t="s">
        <v>25</v>
      </c>
      <c r="Q53" s="23"/>
      <c r="R53" s="11"/>
      <c r="S53" s="15"/>
      <c r="T53" s="21"/>
      <c r="U53" s="34" t="s">
        <v>25</v>
      </c>
      <c r="V53" s="23"/>
      <c r="W53" s="11"/>
      <c r="X53" s="14"/>
      <c r="Y53" s="21"/>
      <c r="Z53" s="27"/>
      <c r="AA53" s="23"/>
      <c r="AB53" s="11"/>
    </row>
    <row r="54" spans="1:28" ht="12.75">
      <c r="A54" s="21"/>
      <c r="B54" s="14"/>
      <c r="C54" s="23"/>
      <c r="D54" s="14"/>
      <c r="E54" s="21"/>
      <c r="F54" s="14"/>
      <c r="G54" s="58"/>
      <c r="H54" s="86"/>
      <c r="I54" s="87"/>
      <c r="J54" s="88"/>
      <c r="K54" s="89" t="s">
        <v>210</v>
      </c>
      <c r="L54" s="58" t="s">
        <v>217</v>
      </c>
      <c r="M54" s="86"/>
      <c r="N54" s="87"/>
      <c r="O54" s="21"/>
      <c r="P54" s="34" t="s">
        <v>26</v>
      </c>
      <c r="Q54" s="23"/>
      <c r="R54" s="11"/>
      <c r="S54" s="15"/>
      <c r="T54" s="21"/>
      <c r="U54" s="34" t="s">
        <v>26</v>
      </c>
      <c r="V54" s="14"/>
      <c r="W54" s="10"/>
      <c r="X54" s="14"/>
      <c r="Y54" s="21"/>
      <c r="Z54" s="29"/>
      <c r="AA54" s="14"/>
      <c r="AB54" s="10"/>
    </row>
    <row r="55" spans="1:28" ht="13.5" thickBot="1">
      <c r="A55" s="22"/>
      <c r="B55" s="16"/>
      <c r="C55" s="40"/>
      <c r="D55" s="16"/>
      <c r="E55" s="22"/>
      <c r="F55" s="16"/>
      <c r="G55" s="71"/>
      <c r="H55" s="90"/>
      <c r="I55" s="91"/>
      <c r="J55" s="92"/>
      <c r="K55" s="93"/>
      <c r="L55" s="71"/>
      <c r="M55" s="90"/>
      <c r="N55" s="91"/>
      <c r="O55" s="22"/>
      <c r="P55" s="44" t="s">
        <v>47</v>
      </c>
      <c r="Q55" s="40"/>
      <c r="R55" s="17"/>
      <c r="S55" s="18"/>
      <c r="T55" s="22"/>
      <c r="U55" s="45" t="s">
        <v>48</v>
      </c>
      <c r="V55" s="16"/>
      <c r="W55" s="19"/>
      <c r="X55" s="16"/>
      <c r="Y55" s="22"/>
      <c r="Z55" s="46"/>
      <c r="AA55" s="16"/>
      <c r="AB55" s="19"/>
    </row>
    <row r="56" spans="1:28" ht="13.5" thickBot="1">
      <c r="A56" s="14"/>
      <c r="B56" s="14"/>
      <c r="C56" s="23"/>
      <c r="D56" s="14"/>
      <c r="E56" s="14"/>
      <c r="F56" s="14"/>
      <c r="G56" s="70"/>
      <c r="H56" s="86"/>
      <c r="I56" s="94"/>
      <c r="J56" s="89"/>
      <c r="K56" s="89"/>
      <c r="L56" s="70"/>
      <c r="M56" s="86"/>
      <c r="N56" s="94"/>
      <c r="O56" s="14"/>
      <c r="P56" s="35"/>
      <c r="Q56" s="23"/>
      <c r="R56" s="15"/>
      <c r="S56" s="15"/>
      <c r="T56" s="14"/>
      <c r="U56" s="36"/>
      <c r="V56" s="14"/>
      <c r="W56" s="14"/>
      <c r="X56" s="14"/>
      <c r="Y56" s="14"/>
      <c r="Z56" s="29"/>
      <c r="AA56" s="14"/>
      <c r="AB56" s="14"/>
    </row>
    <row r="57" spans="1:28" ht="12.75">
      <c r="A57" s="20" t="s">
        <v>3</v>
      </c>
      <c r="B57" s="43" t="s">
        <v>3</v>
      </c>
      <c r="C57" s="37"/>
      <c r="D57" s="12"/>
      <c r="E57" s="48"/>
      <c r="F57" s="12"/>
      <c r="G57" s="65" t="s">
        <v>11</v>
      </c>
      <c r="H57" s="66">
        <f>SUM(H58:H66)</f>
        <v>1</v>
      </c>
      <c r="I57" s="67">
        <f>SUM(I58:I66)</f>
        <v>10000</v>
      </c>
      <c r="J57" s="95"/>
      <c r="K57" s="96"/>
      <c r="L57" s="65" t="s">
        <v>11</v>
      </c>
      <c r="M57" s="66">
        <f>SUM(M58:M66)</f>
        <v>1</v>
      </c>
      <c r="N57" s="67">
        <f>SUM(N58:N66)</f>
        <v>50000</v>
      </c>
      <c r="O57" s="48"/>
      <c r="P57" s="43" t="s">
        <v>11</v>
      </c>
      <c r="Q57" s="38">
        <f>SUM(Q58:Q66)</f>
        <v>1</v>
      </c>
      <c r="R57" s="39">
        <f>SUM(R58:R66)</f>
        <v>500000</v>
      </c>
      <c r="S57" s="13"/>
      <c r="T57" s="48"/>
      <c r="U57" s="43" t="s">
        <v>11</v>
      </c>
      <c r="V57" s="38">
        <f>SUM(V58:V66)</f>
        <v>1</v>
      </c>
      <c r="W57" s="39">
        <f>SUM(W58:W66)</f>
        <v>1000000</v>
      </c>
      <c r="X57" s="12"/>
      <c r="Y57" s="48"/>
      <c r="Z57" s="43" t="s">
        <v>11</v>
      </c>
      <c r="AA57" s="38">
        <f>SUM(AA58:AA66)</f>
        <v>1</v>
      </c>
      <c r="AB57" s="39">
        <f>SUM(AB58:AB66)</f>
        <v>5000000</v>
      </c>
    </row>
    <row r="58" spans="1:28" ht="12.75">
      <c r="A58" s="21"/>
      <c r="B58" s="14" t="s">
        <v>15</v>
      </c>
      <c r="C58" s="23">
        <v>-0.125</v>
      </c>
      <c r="D58" s="14"/>
      <c r="E58" s="21" t="s">
        <v>51</v>
      </c>
      <c r="F58" s="14" t="s">
        <v>133</v>
      </c>
      <c r="G58" s="53" t="s">
        <v>157</v>
      </c>
      <c r="H58" s="86">
        <v>0.22</v>
      </c>
      <c r="I58" s="87">
        <f>H58*$E$9</f>
        <v>2200</v>
      </c>
      <c r="J58" s="88" t="s">
        <v>51</v>
      </c>
      <c r="K58" s="57" t="s">
        <v>152</v>
      </c>
      <c r="L58" s="53" t="s">
        <v>190</v>
      </c>
      <c r="M58" s="86">
        <v>0.37</v>
      </c>
      <c r="N58" s="87">
        <f>M58*$J$9</f>
        <v>18500</v>
      </c>
      <c r="O58" s="21" t="s">
        <v>51</v>
      </c>
      <c r="P58" s="25" t="s">
        <v>92</v>
      </c>
      <c r="Q58" s="23">
        <v>0.16</v>
      </c>
      <c r="R58" s="11">
        <f>Q58*$O$9</f>
        <v>80000</v>
      </c>
      <c r="S58" s="15"/>
      <c r="T58" s="21" t="s">
        <v>51</v>
      </c>
      <c r="U58" s="25" t="s">
        <v>96</v>
      </c>
      <c r="V58" s="23">
        <v>0.16</v>
      </c>
      <c r="W58" s="11">
        <f>V58*$T$9</f>
        <v>160000</v>
      </c>
      <c r="X58" s="14"/>
      <c r="Y58" s="21" t="s">
        <v>51</v>
      </c>
      <c r="Z58" s="25" t="s">
        <v>96</v>
      </c>
      <c r="AA58" s="23">
        <v>0.16</v>
      </c>
      <c r="AB58" s="11">
        <f>AA58*$Y$9</f>
        <v>800000</v>
      </c>
    </row>
    <row r="59" spans="1:28" ht="12.75">
      <c r="A59" s="21"/>
      <c r="B59" s="14" t="s">
        <v>5</v>
      </c>
      <c r="C59" s="31">
        <v>0.7</v>
      </c>
      <c r="D59" s="14"/>
      <c r="E59" s="21" t="s">
        <v>52</v>
      </c>
      <c r="F59" s="14" t="s">
        <v>154</v>
      </c>
      <c r="G59" s="53" t="s">
        <v>155</v>
      </c>
      <c r="H59" s="86">
        <v>0.13</v>
      </c>
      <c r="I59" s="87">
        <f>H59*$E$9</f>
        <v>1300</v>
      </c>
      <c r="J59" s="88" t="s">
        <v>52</v>
      </c>
      <c r="K59" s="57" t="s">
        <v>153</v>
      </c>
      <c r="L59" s="53" t="s">
        <v>189</v>
      </c>
      <c r="M59" s="86">
        <v>0.16</v>
      </c>
      <c r="N59" s="87">
        <f>M59*$J$9</f>
        <v>8000</v>
      </c>
      <c r="O59" s="21" t="s">
        <v>52</v>
      </c>
      <c r="P59" s="25" t="s">
        <v>93</v>
      </c>
      <c r="Q59" s="23">
        <v>0.11</v>
      </c>
      <c r="R59" s="11">
        <f>Q59*$O$9</f>
        <v>55000</v>
      </c>
      <c r="S59" s="15"/>
      <c r="T59" s="21" t="s">
        <v>52</v>
      </c>
      <c r="U59" s="25" t="s">
        <v>93</v>
      </c>
      <c r="V59" s="23">
        <v>0.11</v>
      </c>
      <c r="W59" s="11">
        <f>V59*$T$9</f>
        <v>110000</v>
      </c>
      <c r="X59" s="14"/>
      <c r="Y59" s="21" t="s">
        <v>52</v>
      </c>
      <c r="Z59" s="25"/>
      <c r="AA59" s="23"/>
      <c r="AB59" s="11"/>
    </row>
    <row r="60" spans="1:28" ht="12.75">
      <c r="A60" s="21"/>
      <c r="B60" s="14" t="s">
        <v>6</v>
      </c>
      <c r="C60" s="47">
        <v>0.1</v>
      </c>
      <c r="D60" s="14"/>
      <c r="E60" s="21" t="s">
        <v>53</v>
      </c>
      <c r="F60" s="57" t="s">
        <v>156</v>
      </c>
      <c r="G60" s="53" t="s">
        <v>160</v>
      </c>
      <c r="H60" s="86">
        <v>0.12</v>
      </c>
      <c r="I60" s="87">
        <f>H60*$E$9</f>
        <v>1200</v>
      </c>
      <c r="J60" s="88" t="s">
        <v>53</v>
      </c>
      <c r="K60" s="57" t="s">
        <v>156</v>
      </c>
      <c r="L60" s="53" t="s">
        <v>160</v>
      </c>
      <c r="M60" s="86">
        <v>0.17</v>
      </c>
      <c r="N60" s="87">
        <f>M60*$J$9</f>
        <v>8500</v>
      </c>
      <c r="O60" s="21" t="s">
        <v>53</v>
      </c>
      <c r="P60" s="25" t="s">
        <v>85</v>
      </c>
      <c r="Q60" s="23">
        <v>0.1</v>
      </c>
      <c r="R60" s="11">
        <f>Q60*$O$9</f>
        <v>50000</v>
      </c>
      <c r="S60" s="15"/>
      <c r="T60" s="21" t="s">
        <v>53</v>
      </c>
      <c r="U60" s="25" t="s">
        <v>85</v>
      </c>
      <c r="V60" s="23">
        <v>0.1</v>
      </c>
      <c r="W60" s="11">
        <f>V60*$T$9</f>
        <v>100000</v>
      </c>
      <c r="X60" s="14"/>
      <c r="Y60" s="21" t="s">
        <v>53</v>
      </c>
      <c r="Z60" s="25" t="s">
        <v>97</v>
      </c>
      <c r="AA60" s="23">
        <v>0.21</v>
      </c>
      <c r="AB60" s="11">
        <f>AA60*$Y$9</f>
        <v>1050000</v>
      </c>
    </row>
    <row r="61" spans="1:28" ht="12.75">
      <c r="A61" s="21"/>
      <c r="B61" s="14" t="s">
        <v>7</v>
      </c>
      <c r="C61" s="31">
        <v>0.2</v>
      </c>
      <c r="D61" s="14"/>
      <c r="E61" s="21" t="s">
        <v>117</v>
      </c>
      <c r="F61" s="14" t="s">
        <v>228</v>
      </c>
      <c r="G61" s="53" t="s">
        <v>139</v>
      </c>
      <c r="H61" s="86">
        <v>0.23</v>
      </c>
      <c r="I61" s="87">
        <f>H61*$E$9</f>
        <v>2300</v>
      </c>
      <c r="J61" s="88" t="s">
        <v>117</v>
      </c>
      <c r="K61" s="57"/>
      <c r="L61" s="53"/>
      <c r="M61" s="86"/>
      <c r="N61" s="87"/>
      <c r="O61" s="21" t="s">
        <v>117</v>
      </c>
      <c r="P61" s="25" t="s">
        <v>94</v>
      </c>
      <c r="Q61" s="23">
        <v>0.12</v>
      </c>
      <c r="R61" s="11">
        <f>Q61*$O$9</f>
        <v>60000</v>
      </c>
      <c r="S61" s="15"/>
      <c r="T61" s="21" t="s">
        <v>54</v>
      </c>
      <c r="U61" s="25" t="s">
        <v>78</v>
      </c>
      <c r="V61" s="23">
        <v>0.12</v>
      </c>
      <c r="W61" s="11">
        <f>V61*$T$9</f>
        <v>120000</v>
      </c>
      <c r="X61" s="14"/>
      <c r="Y61" s="21" t="s">
        <v>54</v>
      </c>
      <c r="Z61" s="25" t="s">
        <v>78</v>
      </c>
      <c r="AA61" s="23">
        <v>0.12</v>
      </c>
      <c r="AB61" s="11">
        <f>AA61*$Y$9</f>
        <v>600000</v>
      </c>
    </row>
    <row r="62" spans="1:28" ht="12.75">
      <c r="A62" s="21"/>
      <c r="B62" s="14"/>
      <c r="C62" s="23"/>
      <c r="D62" s="14"/>
      <c r="E62" s="21" t="s">
        <v>55</v>
      </c>
      <c r="F62" s="14"/>
      <c r="G62" s="53"/>
      <c r="H62" s="86"/>
      <c r="I62" s="87"/>
      <c r="J62" s="88" t="s">
        <v>55</v>
      </c>
      <c r="K62" s="57"/>
      <c r="L62" s="53"/>
      <c r="M62" s="86"/>
      <c r="N62" s="87"/>
      <c r="O62" s="21" t="s">
        <v>55</v>
      </c>
      <c r="P62" s="25" t="s">
        <v>95</v>
      </c>
      <c r="Q62" s="23">
        <v>0.21</v>
      </c>
      <c r="R62" s="11">
        <f>Q62*$O$9</f>
        <v>105000</v>
      </c>
      <c r="S62" s="15"/>
      <c r="T62" s="21" t="s">
        <v>55</v>
      </c>
      <c r="U62" s="25" t="s">
        <v>95</v>
      </c>
      <c r="V62" s="23">
        <v>0.21</v>
      </c>
      <c r="W62" s="11">
        <f>V62*$T$9</f>
        <v>210000</v>
      </c>
      <c r="X62" s="14"/>
      <c r="Y62" s="21" t="s">
        <v>55</v>
      </c>
      <c r="Z62" s="25" t="s">
        <v>95</v>
      </c>
      <c r="AA62" s="23">
        <v>0.21</v>
      </c>
      <c r="AB62" s="11">
        <f>AA62*$Y$9</f>
        <v>1050000</v>
      </c>
    </row>
    <row r="63" spans="1:28" ht="12.75">
      <c r="A63" s="21"/>
      <c r="B63" s="14"/>
      <c r="C63" s="23"/>
      <c r="D63" s="14"/>
      <c r="E63" s="21" t="s">
        <v>219</v>
      </c>
      <c r="F63" s="14"/>
      <c r="G63" s="57"/>
      <c r="H63" s="54">
        <v>0.02</v>
      </c>
      <c r="I63" s="55">
        <f>H63*$E$9</f>
        <v>200</v>
      </c>
      <c r="J63" s="21" t="s">
        <v>219</v>
      </c>
      <c r="K63" s="14"/>
      <c r="L63" s="57"/>
      <c r="M63" s="54">
        <v>0.02</v>
      </c>
      <c r="N63" s="55">
        <f>M63*$J$9</f>
        <v>1000</v>
      </c>
      <c r="O63" s="21"/>
      <c r="P63" s="14"/>
      <c r="Q63" s="23"/>
      <c r="R63" s="11"/>
      <c r="S63" s="15"/>
      <c r="T63" s="21"/>
      <c r="U63" s="14"/>
      <c r="V63" s="23"/>
      <c r="W63" s="11"/>
      <c r="X63" s="14"/>
      <c r="Y63" s="21"/>
      <c r="Z63" s="14"/>
      <c r="AA63" s="23"/>
      <c r="AB63" s="11"/>
    </row>
    <row r="64" spans="1:28" ht="12.75">
      <c r="A64" s="21"/>
      <c r="B64" s="14" t="s">
        <v>163</v>
      </c>
      <c r="C64" s="23" t="s">
        <v>170</v>
      </c>
      <c r="D64" s="14"/>
      <c r="E64" s="21" t="s">
        <v>6</v>
      </c>
      <c r="F64" s="14" t="s">
        <v>132</v>
      </c>
      <c r="G64" s="53" t="s">
        <v>145</v>
      </c>
      <c r="H64" s="86">
        <v>0.08</v>
      </c>
      <c r="I64" s="87">
        <f>H64*$E$9</f>
        <v>800</v>
      </c>
      <c r="J64" s="88" t="s">
        <v>6</v>
      </c>
      <c r="K64" s="89" t="s">
        <v>128</v>
      </c>
      <c r="L64" s="53" t="s">
        <v>183</v>
      </c>
      <c r="M64" s="86">
        <v>0.08</v>
      </c>
      <c r="N64" s="87">
        <f>M64*$J$9</f>
        <v>4000</v>
      </c>
      <c r="O64" s="21" t="s">
        <v>6</v>
      </c>
      <c r="P64" s="28" t="s">
        <v>64</v>
      </c>
      <c r="Q64" s="23">
        <v>0.1</v>
      </c>
      <c r="R64" s="11">
        <f>Q64*$O$9</f>
        <v>50000</v>
      </c>
      <c r="S64" s="15"/>
      <c r="T64" s="21" t="s">
        <v>6</v>
      </c>
      <c r="U64" s="28" t="s">
        <v>64</v>
      </c>
      <c r="V64" s="23">
        <v>0.1</v>
      </c>
      <c r="W64" s="11">
        <f>V64*$T$9</f>
        <v>100000</v>
      </c>
      <c r="X64" s="14"/>
      <c r="Y64" s="21" t="s">
        <v>6</v>
      </c>
      <c r="Z64" s="28" t="s">
        <v>64</v>
      </c>
      <c r="AA64" s="23">
        <v>0.1</v>
      </c>
      <c r="AB64" s="11">
        <f>AA64*$Y$9</f>
        <v>500000</v>
      </c>
    </row>
    <row r="65" spans="1:28" ht="12.75">
      <c r="A65" s="21"/>
      <c r="B65" s="14"/>
      <c r="C65" s="23" t="s">
        <v>171</v>
      </c>
      <c r="D65" s="14"/>
      <c r="E65" s="21"/>
      <c r="F65" s="14"/>
      <c r="G65" s="53"/>
      <c r="H65" s="86"/>
      <c r="I65" s="87"/>
      <c r="J65" s="88"/>
      <c r="K65" s="89"/>
      <c r="L65" s="53"/>
      <c r="M65" s="86"/>
      <c r="N65" s="87"/>
      <c r="O65" s="21"/>
      <c r="P65" s="28" t="s">
        <v>63</v>
      </c>
      <c r="Q65" s="23"/>
      <c r="R65" s="11"/>
      <c r="S65" s="15"/>
      <c r="T65" s="21"/>
      <c r="U65" s="28" t="s">
        <v>63</v>
      </c>
      <c r="V65" s="23"/>
      <c r="W65" s="11"/>
      <c r="X65" s="14"/>
      <c r="Y65" s="21"/>
      <c r="Z65" s="28" t="s">
        <v>63</v>
      </c>
      <c r="AA65" s="23"/>
      <c r="AB65" s="11"/>
    </row>
    <row r="66" spans="1:28" ht="12.75">
      <c r="A66" s="21"/>
      <c r="B66" s="14"/>
      <c r="C66" s="23"/>
      <c r="D66" s="14"/>
      <c r="E66" s="21" t="s">
        <v>12</v>
      </c>
      <c r="F66" s="14" t="s">
        <v>208</v>
      </c>
      <c r="G66" s="58" t="s">
        <v>213</v>
      </c>
      <c r="H66" s="86">
        <v>0.2</v>
      </c>
      <c r="I66" s="87">
        <f>H66*$E$9</f>
        <v>2000</v>
      </c>
      <c r="J66" s="88" t="s">
        <v>12</v>
      </c>
      <c r="K66" s="89" t="s">
        <v>208</v>
      </c>
      <c r="L66" s="58" t="s">
        <v>214</v>
      </c>
      <c r="M66" s="86">
        <v>0.2</v>
      </c>
      <c r="N66" s="87">
        <f>M66*$J$9</f>
        <v>10000</v>
      </c>
      <c r="O66" s="21" t="s">
        <v>12</v>
      </c>
      <c r="P66" s="34" t="s">
        <v>29</v>
      </c>
      <c r="Q66" s="23">
        <v>0.2</v>
      </c>
      <c r="R66" s="11">
        <f>Q66*$O$9</f>
        <v>100000</v>
      </c>
      <c r="S66" s="15"/>
      <c r="T66" s="21" t="s">
        <v>12</v>
      </c>
      <c r="U66" s="35" t="s">
        <v>49</v>
      </c>
      <c r="V66" s="23">
        <v>0.2</v>
      </c>
      <c r="W66" s="11">
        <f>V66*$T$9</f>
        <v>200000</v>
      </c>
      <c r="X66" s="14"/>
      <c r="Y66" s="21" t="s">
        <v>12</v>
      </c>
      <c r="Z66" s="34" t="s">
        <v>35</v>
      </c>
      <c r="AA66" s="23">
        <v>0.2</v>
      </c>
      <c r="AB66" s="11">
        <f>AA66*$Y$9</f>
        <v>1000000</v>
      </c>
    </row>
    <row r="67" spans="1:28" ht="12.75">
      <c r="A67" s="21"/>
      <c r="B67" s="14"/>
      <c r="C67" s="23"/>
      <c r="D67" s="14"/>
      <c r="E67" s="21"/>
      <c r="F67" s="14" t="s">
        <v>207</v>
      </c>
      <c r="G67" s="70" t="s">
        <v>105</v>
      </c>
      <c r="H67" s="86"/>
      <c r="I67" s="87"/>
      <c r="J67" s="88"/>
      <c r="K67" s="89" t="s">
        <v>207</v>
      </c>
      <c r="L67" s="58" t="s">
        <v>215</v>
      </c>
      <c r="M67" s="86"/>
      <c r="N67" s="87"/>
      <c r="O67" s="21"/>
      <c r="P67" s="34" t="s">
        <v>30</v>
      </c>
      <c r="Q67" s="23"/>
      <c r="R67" s="11"/>
      <c r="S67" s="15"/>
      <c r="T67" s="21"/>
      <c r="U67" s="34" t="s">
        <v>30</v>
      </c>
      <c r="V67" s="23"/>
      <c r="W67" s="11"/>
      <c r="X67" s="14"/>
      <c r="Y67" s="21"/>
      <c r="Z67" s="35" t="s">
        <v>36</v>
      </c>
      <c r="AA67" s="23"/>
      <c r="AB67" s="11"/>
    </row>
    <row r="68" spans="1:28" ht="12.75">
      <c r="A68" s="21"/>
      <c r="B68" s="14"/>
      <c r="C68" s="23"/>
      <c r="D68" s="14"/>
      <c r="E68" s="21"/>
      <c r="F68" s="14"/>
      <c r="G68" s="58"/>
      <c r="H68" s="86"/>
      <c r="I68" s="87"/>
      <c r="J68" s="88"/>
      <c r="K68" s="89" t="s">
        <v>209</v>
      </c>
      <c r="L68" s="58" t="s">
        <v>216</v>
      </c>
      <c r="M68" s="86"/>
      <c r="N68" s="87"/>
      <c r="O68" s="21"/>
      <c r="P68" s="34" t="s">
        <v>31</v>
      </c>
      <c r="Q68" s="23"/>
      <c r="R68" s="11"/>
      <c r="S68" s="15"/>
      <c r="T68" s="21"/>
      <c r="U68" s="34" t="s">
        <v>31</v>
      </c>
      <c r="V68" s="23"/>
      <c r="W68" s="11"/>
      <c r="X68" s="14"/>
      <c r="Y68" s="21"/>
      <c r="Z68" s="27"/>
      <c r="AA68" s="23"/>
      <c r="AB68" s="11"/>
    </row>
    <row r="69" spans="1:28" ht="12.75">
      <c r="A69" s="21"/>
      <c r="B69" s="14"/>
      <c r="C69" s="23"/>
      <c r="D69" s="14"/>
      <c r="E69" s="21"/>
      <c r="F69" s="14"/>
      <c r="G69" s="58"/>
      <c r="H69" s="86"/>
      <c r="I69" s="87"/>
      <c r="J69" s="88"/>
      <c r="K69" s="89" t="s">
        <v>210</v>
      </c>
      <c r="L69" s="58" t="s">
        <v>217</v>
      </c>
      <c r="M69" s="86"/>
      <c r="N69" s="87"/>
      <c r="O69" s="21"/>
      <c r="P69" s="34" t="s">
        <v>32</v>
      </c>
      <c r="Q69" s="23"/>
      <c r="R69" s="11"/>
      <c r="S69" s="15"/>
      <c r="T69" s="21"/>
      <c r="U69" s="34" t="s">
        <v>32</v>
      </c>
      <c r="V69" s="23"/>
      <c r="W69" s="11"/>
      <c r="X69" s="14"/>
      <c r="Y69" s="21"/>
      <c r="Z69" s="27"/>
      <c r="AA69" s="23"/>
      <c r="AB69" s="11"/>
    </row>
    <row r="70" spans="1:28" ht="12.75">
      <c r="A70" s="21"/>
      <c r="B70" s="14"/>
      <c r="C70" s="23"/>
      <c r="D70" s="14"/>
      <c r="E70" s="21"/>
      <c r="F70" s="14"/>
      <c r="G70" s="58"/>
      <c r="H70" s="86"/>
      <c r="I70" s="87"/>
      <c r="J70" s="88"/>
      <c r="K70" s="89"/>
      <c r="L70" s="70"/>
      <c r="M70" s="86"/>
      <c r="N70" s="87"/>
      <c r="O70" s="21"/>
      <c r="P70" s="34" t="s">
        <v>33</v>
      </c>
      <c r="Q70" s="23"/>
      <c r="R70" s="11"/>
      <c r="S70" s="15"/>
      <c r="T70" s="21"/>
      <c r="U70" s="34" t="s">
        <v>33</v>
      </c>
      <c r="V70" s="23"/>
      <c r="W70" s="11"/>
      <c r="X70" s="14"/>
      <c r="Y70" s="21"/>
      <c r="Z70" s="27"/>
      <c r="AA70" s="23"/>
      <c r="AB70" s="11"/>
    </row>
    <row r="71" spans="1:28" ht="13.5" thickBot="1">
      <c r="A71" s="22"/>
      <c r="B71" s="16"/>
      <c r="C71" s="40"/>
      <c r="D71" s="16"/>
      <c r="E71" s="22"/>
      <c r="F71" s="16"/>
      <c r="G71" s="71"/>
      <c r="H71" s="90"/>
      <c r="I71" s="91"/>
      <c r="J71" s="92"/>
      <c r="K71" s="93"/>
      <c r="L71" s="71"/>
      <c r="M71" s="90"/>
      <c r="N71" s="91"/>
      <c r="O71" s="22"/>
      <c r="P71" s="44" t="s">
        <v>34</v>
      </c>
      <c r="Q71" s="40"/>
      <c r="R71" s="17"/>
      <c r="S71" s="18"/>
      <c r="T71" s="22"/>
      <c r="U71" s="41" t="s">
        <v>34</v>
      </c>
      <c r="V71" s="40"/>
      <c r="W71" s="17"/>
      <c r="X71" s="16"/>
      <c r="Y71" s="22"/>
      <c r="Z71" s="42"/>
      <c r="AA71" s="40"/>
      <c r="AB71" s="17"/>
    </row>
    <row r="72" spans="1:28" ht="13.5" thickBot="1">
      <c r="A72" s="14"/>
      <c r="B72" s="14"/>
      <c r="C72" s="23"/>
      <c r="D72" s="14"/>
      <c r="E72" s="14"/>
      <c r="F72" s="14"/>
      <c r="G72" s="70"/>
      <c r="H72" s="86"/>
      <c r="I72" s="94"/>
      <c r="J72" s="89"/>
      <c r="K72" s="89"/>
      <c r="L72" s="70"/>
      <c r="M72" s="86"/>
      <c r="N72" s="94"/>
      <c r="O72" s="14"/>
      <c r="P72" s="35"/>
      <c r="Q72" s="23"/>
      <c r="R72" s="15"/>
      <c r="S72" s="15"/>
      <c r="T72" s="14"/>
      <c r="U72" s="34"/>
      <c r="V72" s="23"/>
      <c r="W72" s="15"/>
      <c r="X72" s="14"/>
      <c r="Y72" s="14"/>
      <c r="Z72" s="27"/>
      <c r="AA72" s="23"/>
      <c r="AB72" s="15"/>
    </row>
    <row r="73" spans="1:28" ht="12.75">
      <c r="A73" s="20" t="s">
        <v>4</v>
      </c>
      <c r="B73" s="43" t="s">
        <v>8</v>
      </c>
      <c r="C73" s="37"/>
      <c r="D73" s="12"/>
      <c r="E73" s="48"/>
      <c r="F73" s="12"/>
      <c r="G73" s="65" t="s">
        <v>11</v>
      </c>
      <c r="H73" s="66">
        <f>SUM(H74:H81)</f>
        <v>1</v>
      </c>
      <c r="I73" s="67">
        <f>SUM(I74:I81)</f>
        <v>10000</v>
      </c>
      <c r="J73" s="95"/>
      <c r="K73" s="96"/>
      <c r="L73" s="65" t="s">
        <v>11</v>
      </c>
      <c r="M73" s="66">
        <f>SUM(M74:M81)</f>
        <v>1</v>
      </c>
      <c r="N73" s="67">
        <f>SUM(N74:N81)</f>
        <v>50000</v>
      </c>
      <c r="O73" s="48"/>
      <c r="P73" s="43" t="s">
        <v>11</v>
      </c>
      <c r="Q73" s="38">
        <f>SUM(Q74:Q81)</f>
        <v>1</v>
      </c>
      <c r="R73" s="39">
        <f>SUM(R74:R81)</f>
        <v>500000</v>
      </c>
      <c r="S73" s="13"/>
      <c r="T73" s="48"/>
      <c r="U73" s="43" t="s">
        <v>11</v>
      </c>
      <c r="V73" s="38">
        <f>SUM(V74:V81)</f>
        <v>1</v>
      </c>
      <c r="W73" s="39">
        <f>SUM(W74:W81)</f>
        <v>1000000</v>
      </c>
      <c r="X73" s="12"/>
      <c r="Y73" s="48"/>
      <c r="Z73" s="43" t="s">
        <v>11</v>
      </c>
      <c r="AA73" s="38">
        <f>SUM(AA74:AA81)</f>
        <v>1</v>
      </c>
      <c r="AB73" s="39">
        <f>SUM(AB74:AB81)</f>
        <v>5000000</v>
      </c>
    </row>
    <row r="74" spans="1:28" ht="12.75">
      <c r="A74" s="21"/>
      <c r="B74" s="14" t="s">
        <v>15</v>
      </c>
      <c r="C74" s="23">
        <v>-0.15</v>
      </c>
      <c r="D74" s="14"/>
      <c r="E74" s="21" t="s">
        <v>51</v>
      </c>
      <c r="F74" s="14" t="s">
        <v>133</v>
      </c>
      <c r="G74" s="53" t="s">
        <v>157</v>
      </c>
      <c r="H74" s="86">
        <v>0.27</v>
      </c>
      <c r="I74" s="87">
        <f>H74*$E$9</f>
        <v>2700</v>
      </c>
      <c r="J74" s="88" t="s">
        <v>51</v>
      </c>
      <c r="K74" s="57" t="s">
        <v>179</v>
      </c>
      <c r="L74" s="53" t="s">
        <v>180</v>
      </c>
      <c r="M74" s="86">
        <v>0.27</v>
      </c>
      <c r="N74" s="87">
        <f>M74*$J$9</f>
        <v>13500</v>
      </c>
      <c r="O74" s="21" t="s">
        <v>51</v>
      </c>
      <c r="P74" s="25" t="s">
        <v>98</v>
      </c>
      <c r="Q74" s="23">
        <v>0.22</v>
      </c>
      <c r="R74" s="11">
        <f>Q74*$O$9</f>
        <v>110000</v>
      </c>
      <c r="S74" s="15"/>
      <c r="T74" s="21" t="s">
        <v>51</v>
      </c>
      <c r="U74" s="32" t="s">
        <v>100</v>
      </c>
      <c r="V74" s="23">
        <v>0.25</v>
      </c>
      <c r="W74" s="11">
        <f>V74*$T$9</f>
        <v>250000</v>
      </c>
      <c r="X74" s="14"/>
      <c r="Y74" s="21" t="s">
        <v>51</v>
      </c>
      <c r="Z74" s="25" t="s">
        <v>100</v>
      </c>
      <c r="AA74" s="23">
        <v>0.25</v>
      </c>
      <c r="AB74" s="11">
        <f>AA74*$Y$9</f>
        <v>1250000</v>
      </c>
    </row>
    <row r="75" spans="1:28" ht="12.75">
      <c r="A75" s="21"/>
      <c r="B75" s="14" t="s">
        <v>5</v>
      </c>
      <c r="C75" s="31">
        <v>0.85</v>
      </c>
      <c r="D75" s="14"/>
      <c r="E75" s="21" t="s">
        <v>52</v>
      </c>
      <c r="F75" s="14" t="s">
        <v>158</v>
      </c>
      <c r="G75" s="53" t="s">
        <v>159</v>
      </c>
      <c r="H75" s="86">
        <v>0.15</v>
      </c>
      <c r="I75" s="87">
        <f>H75*$E$9</f>
        <v>1500</v>
      </c>
      <c r="J75" s="88" t="s">
        <v>52</v>
      </c>
      <c r="K75" s="57" t="s">
        <v>161</v>
      </c>
      <c r="L75" s="53" t="s">
        <v>234</v>
      </c>
      <c r="M75" s="86">
        <v>0.15</v>
      </c>
      <c r="N75" s="87">
        <f>M75*$J$9</f>
        <v>7500</v>
      </c>
      <c r="O75" s="21" t="s">
        <v>52</v>
      </c>
      <c r="P75" s="25" t="s">
        <v>93</v>
      </c>
      <c r="Q75" s="23">
        <v>0.18</v>
      </c>
      <c r="R75" s="11">
        <f>Q75*$O$9</f>
        <v>90000</v>
      </c>
      <c r="S75" s="15"/>
      <c r="T75" s="21" t="s">
        <v>52</v>
      </c>
      <c r="U75" s="33"/>
      <c r="V75" s="23"/>
      <c r="W75" s="11"/>
      <c r="X75" s="14"/>
      <c r="Y75" s="21" t="s">
        <v>101</v>
      </c>
      <c r="Z75" s="25" t="s">
        <v>97</v>
      </c>
      <c r="AA75" s="23">
        <v>0.18</v>
      </c>
      <c r="AB75" s="11">
        <f>AA75*$Y$9</f>
        <v>900000</v>
      </c>
    </row>
    <row r="76" spans="1:28" ht="12.75">
      <c r="A76" s="21"/>
      <c r="B76" s="14" t="s">
        <v>6</v>
      </c>
      <c r="C76" s="47">
        <v>0</v>
      </c>
      <c r="D76" s="14"/>
      <c r="E76" s="21" t="s">
        <v>53</v>
      </c>
      <c r="F76" s="57" t="s">
        <v>156</v>
      </c>
      <c r="G76" s="53" t="s">
        <v>160</v>
      </c>
      <c r="H76" s="86">
        <v>0.15</v>
      </c>
      <c r="I76" s="87">
        <f>H76*$E$9</f>
        <v>1500</v>
      </c>
      <c r="J76" s="88" t="s">
        <v>53</v>
      </c>
      <c r="K76" s="57" t="s">
        <v>156</v>
      </c>
      <c r="L76" s="53" t="s">
        <v>160</v>
      </c>
      <c r="M76" s="86">
        <v>0.15</v>
      </c>
      <c r="N76" s="87">
        <f>M76*$J$9</f>
        <v>7500</v>
      </c>
      <c r="O76" s="21" t="s">
        <v>53</v>
      </c>
      <c r="P76" s="25" t="s">
        <v>85</v>
      </c>
      <c r="Q76" s="23">
        <v>0.1</v>
      </c>
      <c r="R76" s="11">
        <f>Q76*$O$9</f>
        <v>50000</v>
      </c>
      <c r="S76" s="15"/>
      <c r="T76" s="21" t="s">
        <v>101</v>
      </c>
      <c r="U76" s="33" t="s">
        <v>97</v>
      </c>
      <c r="V76" s="23">
        <v>0.26</v>
      </c>
      <c r="W76" s="11">
        <f>V76*$T$9</f>
        <v>260000</v>
      </c>
      <c r="X76" s="14"/>
      <c r="Y76" s="21" t="s">
        <v>53</v>
      </c>
      <c r="Z76" s="25" t="s">
        <v>82</v>
      </c>
      <c r="AA76" s="23">
        <v>0.08</v>
      </c>
      <c r="AB76" s="11">
        <f>AA76*$Y$9</f>
        <v>400000</v>
      </c>
    </row>
    <row r="77" spans="1:28" ht="12.75">
      <c r="A77" s="21"/>
      <c r="B77" s="14" t="s">
        <v>7</v>
      </c>
      <c r="C77" s="31">
        <v>0.15</v>
      </c>
      <c r="D77" s="14"/>
      <c r="E77" s="21" t="s">
        <v>117</v>
      </c>
      <c r="F77" s="14" t="s">
        <v>228</v>
      </c>
      <c r="G77" s="53" t="s">
        <v>139</v>
      </c>
      <c r="H77" s="86">
        <v>0.26</v>
      </c>
      <c r="I77" s="87">
        <f>H77*$E$9</f>
        <v>2600</v>
      </c>
      <c r="J77" s="88" t="s">
        <v>117</v>
      </c>
      <c r="K77" s="14" t="s">
        <v>228</v>
      </c>
      <c r="L77" s="53" t="s">
        <v>139</v>
      </c>
      <c r="M77" s="86">
        <v>0.26</v>
      </c>
      <c r="N77" s="87">
        <f>M77*$J$9</f>
        <v>13000</v>
      </c>
      <c r="O77" s="21" t="s">
        <v>117</v>
      </c>
      <c r="P77" s="25" t="s">
        <v>94</v>
      </c>
      <c r="Q77" s="23">
        <v>0.1</v>
      </c>
      <c r="R77" s="11">
        <f>Q77*$O$9</f>
        <v>50000</v>
      </c>
      <c r="S77" s="15"/>
      <c r="T77" s="21" t="s">
        <v>54</v>
      </c>
      <c r="U77" s="33" t="s">
        <v>94</v>
      </c>
      <c r="V77" s="23">
        <v>0.09</v>
      </c>
      <c r="W77" s="11">
        <f>V77*$T$9</f>
        <v>90000</v>
      </c>
      <c r="X77" s="14"/>
      <c r="Y77" s="21" t="s">
        <v>54</v>
      </c>
      <c r="Z77" s="25" t="s">
        <v>78</v>
      </c>
      <c r="AA77" s="23">
        <v>0.09</v>
      </c>
      <c r="AB77" s="11">
        <f>AA77*$Y$9</f>
        <v>450000</v>
      </c>
    </row>
    <row r="78" spans="1:28" ht="12.75">
      <c r="A78" s="21"/>
      <c r="B78" s="14"/>
      <c r="C78" s="23"/>
      <c r="D78" s="14"/>
      <c r="E78" s="21" t="s">
        <v>55</v>
      </c>
      <c r="F78" s="14"/>
      <c r="G78" s="53"/>
      <c r="H78" s="86"/>
      <c r="I78" s="87"/>
      <c r="J78" s="88" t="s">
        <v>55</v>
      </c>
      <c r="K78" s="57"/>
      <c r="L78" s="53"/>
      <c r="M78" s="86"/>
      <c r="N78" s="87"/>
      <c r="O78" s="21" t="s">
        <v>55</v>
      </c>
      <c r="P78" s="25" t="s">
        <v>99</v>
      </c>
      <c r="Q78" s="23">
        <v>0.25</v>
      </c>
      <c r="R78" s="11">
        <f>Q78*$O$9</f>
        <v>125000</v>
      </c>
      <c r="S78" s="15"/>
      <c r="T78" s="21" t="s">
        <v>55</v>
      </c>
      <c r="U78" s="33" t="s">
        <v>99</v>
      </c>
      <c r="V78" s="23">
        <v>0.25</v>
      </c>
      <c r="W78" s="11">
        <f>V78*$T$9</f>
        <v>250000</v>
      </c>
      <c r="X78" s="14"/>
      <c r="Y78" s="21" t="s">
        <v>55</v>
      </c>
      <c r="Z78" s="25" t="s">
        <v>99</v>
      </c>
      <c r="AA78" s="23">
        <v>0.25</v>
      </c>
      <c r="AB78" s="11">
        <f>AA78*$Y$9</f>
        <v>1250000</v>
      </c>
    </row>
    <row r="79" spans="1:28" ht="12.75">
      <c r="A79" s="21"/>
      <c r="B79" s="14"/>
      <c r="C79" s="23"/>
      <c r="D79" s="14"/>
      <c r="E79" s="21" t="s">
        <v>219</v>
      </c>
      <c r="F79" s="14"/>
      <c r="G79" s="57"/>
      <c r="H79" s="54">
        <v>0.02</v>
      </c>
      <c r="I79" s="55">
        <f>H79*$E$9</f>
        <v>200</v>
      </c>
      <c r="J79" s="21" t="s">
        <v>219</v>
      </c>
      <c r="K79" s="14"/>
      <c r="L79" s="57"/>
      <c r="M79" s="54">
        <v>0.02</v>
      </c>
      <c r="N79" s="55">
        <f>M79*$J$9</f>
        <v>1000</v>
      </c>
      <c r="O79" s="21"/>
      <c r="P79" s="14"/>
      <c r="Q79" s="23"/>
      <c r="R79" s="11"/>
      <c r="S79" s="15"/>
      <c r="T79" s="21"/>
      <c r="U79" s="14"/>
      <c r="V79" s="23"/>
      <c r="W79" s="11"/>
      <c r="X79" s="14"/>
      <c r="Y79" s="21"/>
      <c r="Z79" s="14"/>
      <c r="AA79" s="23"/>
      <c r="AB79" s="11"/>
    </row>
    <row r="80" spans="1:28" ht="12.75">
      <c r="A80" s="21"/>
      <c r="B80" s="14" t="s">
        <v>163</v>
      </c>
      <c r="C80" s="23" t="s">
        <v>172</v>
      </c>
      <c r="D80" s="14"/>
      <c r="E80" s="21" t="s">
        <v>6</v>
      </c>
      <c r="F80" s="14"/>
      <c r="G80" s="89"/>
      <c r="H80" s="86"/>
      <c r="I80" s="87"/>
      <c r="J80" s="88" t="s">
        <v>6</v>
      </c>
      <c r="K80" s="89"/>
      <c r="L80" s="89"/>
      <c r="M80" s="86"/>
      <c r="N80" s="87"/>
      <c r="O80" s="21" t="s">
        <v>6</v>
      </c>
      <c r="P80" s="14"/>
      <c r="Q80" s="23">
        <v>0</v>
      </c>
      <c r="R80" s="11">
        <f>Q80*$O$9</f>
        <v>0</v>
      </c>
      <c r="S80" s="15"/>
      <c r="T80" s="21" t="s">
        <v>6</v>
      </c>
      <c r="U80" s="14"/>
      <c r="V80" s="23">
        <v>0</v>
      </c>
      <c r="W80" s="11">
        <f>V80*$T$9</f>
        <v>0</v>
      </c>
      <c r="X80" s="14"/>
      <c r="Y80" s="21" t="s">
        <v>6</v>
      </c>
      <c r="Z80" s="14"/>
      <c r="AA80" s="23">
        <v>0</v>
      </c>
      <c r="AB80" s="11">
        <f>AA80*$Y$9</f>
        <v>0</v>
      </c>
    </row>
    <row r="81" spans="1:28" ht="12.75">
      <c r="A81" s="21"/>
      <c r="B81" s="14"/>
      <c r="C81" s="23" t="s">
        <v>173</v>
      </c>
      <c r="D81" s="14"/>
      <c r="E81" s="21" t="s">
        <v>12</v>
      </c>
      <c r="F81" s="14" t="s">
        <v>207</v>
      </c>
      <c r="G81" s="70" t="s">
        <v>106</v>
      </c>
      <c r="H81" s="86">
        <v>0.15</v>
      </c>
      <c r="I81" s="87">
        <f>H81*$E$9</f>
        <v>1500</v>
      </c>
      <c r="J81" s="88" t="s">
        <v>12</v>
      </c>
      <c r="K81" s="89" t="s">
        <v>208</v>
      </c>
      <c r="L81" s="58" t="s">
        <v>37</v>
      </c>
      <c r="M81" s="86">
        <v>0.15</v>
      </c>
      <c r="N81" s="87">
        <f>M81*$J$9</f>
        <v>7500</v>
      </c>
      <c r="O81" s="21" t="s">
        <v>12</v>
      </c>
      <c r="P81" s="34" t="s">
        <v>37</v>
      </c>
      <c r="Q81" s="23">
        <v>0.15</v>
      </c>
      <c r="R81" s="11">
        <f>Q81*$O$9</f>
        <v>75000</v>
      </c>
      <c r="S81" s="15"/>
      <c r="T81" s="21" t="s">
        <v>12</v>
      </c>
      <c r="U81" s="34" t="s">
        <v>37</v>
      </c>
      <c r="V81" s="23">
        <v>0.15</v>
      </c>
      <c r="W81" s="11">
        <f>V81*$T$9</f>
        <v>150000</v>
      </c>
      <c r="X81" s="14"/>
      <c r="Y81" s="21" t="s">
        <v>12</v>
      </c>
      <c r="Z81" s="34" t="s">
        <v>42</v>
      </c>
      <c r="AA81" s="23">
        <v>0.15</v>
      </c>
      <c r="AB81" s="11">
        <f>AA81*$Y$9</f>
        <v>750000</v>
      </c>
    </row>
    <row r="82" spans="1:28" ht="12.75">
      <c r="A82" s="21"/>
      <c r="B82" s="14"/>
      <c r="C82" s="23"/>
      <c r="D82" s="14"/>
      <c r="E82" s="21"/>
      <c r="F82" s="14"/>
      <c r="G82" s="58"/>
      <c r="H82" s="86"/>
      <c r="I82" s="87"/>
      <c r="J82" s="88"/>
      <c r="K82" s="89" t="s">
        <v>207</v>
      </c>
      <c r="L82" s="58" t="s">
        <v>218</v>
      </c>
      <c r="M82" s="86"/>
      <c r="N82" s="87"/>
      <c r="O82" s="21"/>
      <c r="P82" s="34" t="s">
        <v>38</v>
      </c>
      <c r="Q82" s="23"/>
      <c r="R82" s="11"/>
      <c r="S82" s="15"/>
      <c r="T82" s="21"/>
      <c r="U82" s="34" t="s">
        <v>38</v>
      </c>
      <c r="V82" s="23"/>
      <c r="W82" s="11"/>
      <c r="X82" s="14"/>
      <c r="Y82" s="21"/>
      <c r="Z82" s="34" t="s">
        <v>43</v>
      </c>
      <c r="AA82" s="23"/>
      <c r="AB82" s="11"/>
    </row>
    <row r="83" spans="1:28" ht="12.75">
      <c r="A83" s="21"/>
      <c r="B83" s="14"/>
      <c r="C83" s="23"/>
      <c r="D83" s="14"/>
      <c r="E83" s="21"/>
      <c r="F83" s="14"/>
      <c r="G83" s="58"/>
      <c r="H83" s="86"/>
      <c r="I83" s="87"/>
      <c r="J83" s="88"/>
      <c r="K83" s="89" t="s">
        <v>209</v>
      </c>
      <c r="L83" s="58" t="s">
        <v>39</v>
      </c>
      <c r="M83" s="86"/>
      <c r="N83" s="87"/>
      <c r="O83" s="21"/>
      <c r="P83" s="34" t="s">
        <v>39</v>
      </c>
      <c r="Q83" s="23"/>
      <c r="R83" s="11"/>
      <c r="S83" s="15"/>
      <c r="T83" s="21"/>
      <c r="U83" s="34" t="s">
        <v>39</v>
      </c>
      <c r="V83" s="23"/>
      <c r="W83" s="11"/>
      <c r="X83" s="14"/>
      <c r="Y83" s="21"/>
      <c r="Z83" s="34" t="s">
        <v>50</v>
      </c>
      <c r="AA83" s="23"/>
      <c r="AB83" s="11"/>
    </row>
    <row r="84" spans="1:28" ht="12.75">
      <c r="A84" s="21"/>
      <c r="B84" s="14"/>
      <c r="C84" s="23"/>
      <c r="D84" s="14"/>
      <c r="E84" s="21"/>
      <c r="F84" s="14"/>
      <c r="G84" s="58"/>
      <c r="H84" s="86"/>
      <c r="I84" s="87"/>
      <c r="J84" s="88"/>
      <c r="K84" s="89" t="s">
        <v>210</v>
      </c>
      <c r="L84" s="58" t="s">
        <v>40</v>
      </c>
      <c r="M84" s="86"/>
      <c r="N84" s="87"/>
      <c r="O84" s="21"/>
      <c r="P84" s="34" t="s">
        <v>40</v>
      </c>
      <c r="Q84" s="23"/>
      <c r="R84" s="11"/>
      <c r="S84" s="15"/>
      <c r="T84" s="21"/>
      <c r="U84" s="34" t="s">
        <v>40</v>
      </c>
      <c r="V84" s="14"/>
      <c r="W84" s="10"/>
      <c r="X84" s="14"/>
      <c r="Y84" s="21"/>
      <c r="Z84" s="27"/>
      <c r="AA84" s="14"/>
      <c r="AB84" s="10"/>
    </row>
    <row r="85" spans="1:28" ht="13.5" thickBot="1">
      <c r="A85" s="22"/>
      <c r="B85" s="16"/>
      <c r="C85" s="40"/>
      <c r="D85" s="16"/>
      <c r="E85" s="22"/>
      <c r="F85" s="16"/>
      <c r="G85" s="59"/>
      <c r="H85" s="90"/>
      <c r="I85" s="91"/>
      <c r="J85" s="92"/>
      <c r="K85" s="93"/>
      <c r="L85" s="59"/>
      <c r="M85" s="90"/>
      <c r="N85" s="91"/>
      <c r="O85" s="22"/>
      <c r="P85" s="41" t="s">
        <v>41</v>
      </c>
      <c r="Q85" s="40"/>
      <c r="R85" s="17"/>
      <c r="S85" s="18"/>
      <c r="T85" s="22"/>
      <c r="U85" s="41" t="s">
        <v>41</v>
      </c>
      <c r="V85" s="16"/>
      <c r="W85" s="19"/>
      <c r="X85" s="16"/>
      <c r="Y85" s="22"/>
      <c r="Z85" s="42"/>
      <c r="AA85" s="16"/>
      <c r="AB85" s="19"/>
    </row>
    <row r="86" spans="7:26" ht="12.75">
      <c r="G86" s="73"/>
      <c r="H86" s="78"/>
      <c r="I86" s="79"/>
      <c r="J86" s="77"/>
      <c r="K86" s="77"/>
      <c r="L86" s="73"/>
      <c r="M86" s="78"/>
      <c r="N86" s="79"/>
      <c r="P86" s="9"/>
      <c r="U86" s="4"/>
      <c r="Z86" s="5"/>
    </row>
    <row r="87" spans="7:14" ht="12.75">
      <c r="G87" s="77"/>
      <c r="H87" s="78"/>
      <c r="I87" s="79"/>
      <c r="J87" s="77"/>
      <c r="K87" s="77"/>
      <c r="L87" s="77"/>
      <c r="M87" s="78"/>
      <c r="N87" s="79"/>
    </row>
    <row r="88" spans="7:14" ht="12.75">
      <c r="G88" s="77"/>
      <c r="H88" s="78"/>
      <c r="I88" s="79"/>
      <c r="J88" s="77"/>
      <c r="K88" s="77"/>
      <c r="L88" s="77"/>
      <c r="M88" s="78"/>
      <c r="N88" s="79"/>
    </row>
  </sheetData>
  <sheetProtection/>
  <mergeCells count="5">
    <mergeCell ref="Y9:AB9"/>
    <mergeCell ref="J9:N9"/>
    <mergeCell ref="E9:I9"/>
    <mergeCell ref="O9:R9"/>
    <mergeCell ref="T9:W9"/>
  </mergeCells>
  <printOptions/>
  <pageMargins left="0.2" right="0.22" top="0.17" bottom="0.18" header="0.5" footer="0.19"/>
  <pageSetup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2:AB88"/>
  <sheetViews>
    <sheetView view="pageBreakPreview" zoomScale="75" zoomScaleNormal="50" zoomScaleSheetLayoutView="75" zoomScalePageLayoutView="0" workbookViewId="0" topLeftCell="A1">
      <selection activeCell="Z62" activeCellId="3" sqref="P27 P42 Z46 Z62"/>
    </sheetView>
  </sheetViews>
  <sheetFormatPr defaultColWidth="9.140625" defaultRowHeight="12.75"/>
  <cols>
    <col min="1" max="1" width="18.00390625" style="1" bestFit="1" customWidth="1"/>
    <col min="2" max="2" width="20.140625" style="1" bestFit="1" customWidth="1"/>
    <col min="3" max="3" width="9.57421875" style="2" bestFit="1" customWidth="1"/>
    <col min="4" max="4" width="9.28125" style="1" customWidth="1"/>
    <col min="5" max="5" width="12.140625" style="1" customWidth="1"/>
    <col min="6" max="6" width="13.8515625" style="1" customWidth="1"/>
    <col min="7" max="7" width="35.8515625" style="1" customWidth="1"/>
    <col min="8" max="8" width="12.140625" style="2" customWidth="1"/>
    <col min="9" max="9" width="11.8515625" style="3" customWidth="1"/>
    <col min="10" max="10" width="12.140625" style="1" bestFit="1" customWidth="1"/>
    <col min="11" max="11" width="15.140625" style="1" customWidth="1"/>
    <col min="12" max="12" width="43.57421875" style="1" customWidth="1"/>
    <col min="13" max="13" width="11.140625" style="2" customWidth="1"/>
    <col min="14" max="14" width="12.28125" style="3" bestFit="1" customWidth="1"/>
    <col min="15" max="15" width="12.140625" style="1" bestFit="1" customWidth="1"/>
    <col min="16" max="16" width="30.00390625" style="1" bestFit="1" customWidth="1"/>
    <col min="17" max="17" width="9.7109375" style="2" bestFit="1" customWidth="1"/>
    <col min="18" max="18" width="11.00390625" style="3" bestFit="1" customWidth="1"/>
    <col min="19" max="19" width="9.140625" style="3" customWidth="1"/>
    <col min="20" max="20" width="12.140625" style="1" bestFit="1" customWidth="1"/>
    <col min="21" max="21" width="28.7109375" style="1" bestFit="1" customWidth="1"/>
    <col min="22" max="22" width="9.7109375" style="1" bestFit="1" customWidth="1"/>
    <col min="23" max="23" width="12.57421875" style="1" bestFit="1" customWidth="1"/>
    <col min="24" max="24" width="9.140625" style="1" customWidth="1"/>
    <col min="25" max="25" width="12.140625" style="1" bestFit="1" customWidth="1"/>
    <col min="26" max="26" width="28.7109375" style="1" bestFit="1" customWidth="1"/>
    <col min="27" max="27" width="9.7109375" style="1" bestFit="1" customWidth="1"/>
    <col min="28" max="28" width="13.140625" style="1" bestFit="1" customWidth="1"/>
    <col min="29" max="16384" width="9.140625" style="1" customWidth="1"/>
  </cols>
  <sheetData>
    <row r="2" spans="2:11" ht="12.75">
      <c r="B2" t="s">
        <v>111</v>
      </c>
      <c r="C2" s="49"/>
      <c r="H2" s="49"/>
      <c r="I2" s="50"/>
      <c r="J2" s="50"/>
      <c r="K2" s="50"/>
    </row>
    <row r="3" spans="2:11" ht="12.75">
      <c r="B3" t="s">
        <v>112</v>
      </c>
      <c r="C3" s="49"/>
      <c r="D3" s="51">
        <v>0.3</v>
      </c>
      <c r="E3" s="51">
        <v>0.5</v>
      </c>
      <c r="F3" s="51"/>
      <c r="G3" s="51">
        <v>0.6</v>
      </c>
      <c r="H3" s="2">
        <v>0.7</v>
      </c>
      <c r="I3" s="49">
        <v>0.85</v>
      </c>
      <c r="J3" s="50"/>
      <c r="K3" s="50"/>
    </row>
    <row r="4" spans="2:11" ht="12.75">
      <c r="B4" t="s">
        <v>113</v>
      </c>
      <c r="C4" s="49">
        <v>0.35</v>
      </c>
      <c r="D4" s="49">
        <f>C4*0.3</f>
        <v>0.105</v>
      </c>
      <c r="E4" s="49">
        <f>C4*50%</f>
        <v>0.175</v>
      </c>
      <c r="F4" s="49"/>
      <c r="G4" s="49">
        <f>C4*0.6</f>
        <v>0.21</v>
      </c>
      <c r="H4" s="2">
        <f>C4*0.7</f>
        <v>0.24499999999999997</v>
      </c>
      <c r="I4" s="49">
        <f>C4*0.85</f>
        <v>0.2975</v>
      </c>
      <c r="J4" s="50"/>
      <c r="K4" s="50"/>
    </row>
    <row r="5" spans="2:11" ht="12.75">
      <c r="B5" t="s">
        <v>114</v>
      </c>
      <c r="C5" s="49">
        <v>0.2</v>
      </c>
      <c r="D5" s="49">
        <f>C5*0.3</f>
        <v>0.06</v>
      </c>
      <c r="E5" s="49">
        <f>C5*50%</f>
        <v>0.1</v>
      </c>
      <c r="F5" s="49"/>
      <c r="G5" s="49">
        <f>C5*0.6</f>
        <v>0.12</v>
      </c>
      <c r="H5" s="2">
        <f>C5*0.7</f>
        <v>0.13999999999999999</v>
      </c>
      <c r="I5" s="49">
        <f>C5*0.85</f>
        <v>0.17</v>
      </c>
      <c r="J5" s="50"/>
      <c r="K5" s="50"/>
    </row>
    <row r="6" spans="2:11" ht="12.75">
      <c r="B6" t="s">
        <v>115</v>
      </c>
      <c r="C6" s="49">
        <v>0.15</v>
      </c>
      <c r="D6" s="49">
        <f>C6*0.3</f>
        <v>0.045</v>
      </c>
      <c r="E6" s="49">
        <f>C6*50%</f>
        <v>0.075</v>
      </c>
      <c r="F6" s="49"/>
      <c r="G6" s="49">
        <f>C6*0.6</f>
        <v>0.09</v>
      </c>
      <c r="H6" s="2">
        <f>C6*0.7</f>
        <v>0.105</v>
      </c>
      <c r="I6" s="49">
        <f>C6*0.85</f>
        <v>0.1275</v>
      </c>
      <c r="J6" s="50"/>
      <c r="K6" s="50"/>
    </row>
    <row r="7" spans="2:11" ht="12.75">
      <c r="B7" t="s">
        <v>116</v>
      </c>
      <c r="C7" s="49">
        <v>0.3</v>
      </c>
      <c r="D7" s="49">
        <f>C7*0.3</f>
        <v>0.09</v>
      </c>
      <c r="E7" s="49">
        <f>C7*50%</f>
        <v>0.15</v>
      </c>
      <c r="F7" s="49"/>
      <c r="G7" s="49">
        <f>C7*0.6</f>
        <v>0.18</v>
      </c>
      <c r="H7" s="2">
        <f>C7*0.7</f>
        <v>0.21</v>
      </c>
      <c r="I7" s="49">
        <f>C7*0.85</f>
        <v>0.255</v>
      </c>
      <c r="J7" s="50"/>
      <c r="K7" s="50"/>
    </row>
    <row r="8" spans="1:6" ht="12.75">
      <c r="A8" s="6" t="s">
        <v>13</v>
      </c>
      <c r="B8" s="8" t="s">
        <v>56</v>
      </c>
      <c r="F8" s="6" t="s">
        <v>200</v>
      </c>
    </row>
    <row r="9" spans="5:28" s="7" customFormat="1" ht="16.5" thickBot="1">
      <c r="E9" s="216">
        <v>10000</v>
      </c>
      <c r="F9" s="216"/>
      <c r="G9" s="217"/>
      <c r="H9" s="217"/>
      <c r="I9" s="217"/>
      <c r="J9" s="216">
        <v>50000</v>
      </c>
      <c r="K9" s="216"/>
      <c r="L9" s="217"/>
      <c r="M9" s="217"/>
      <c r="N9" s="217"/>
      <c r="O9" s="216">
        <v>500000</v>
      </c>
      <c r="P9" s="217"/>
      <c r="Q9" s="217"/>
      <c r="R9" s="217"/>
      <c r="T9" s="216">
        <v>1000000</v>
      </c>
      <c r="U9" s="217"/>
      <c r="V9" s="217"/>
      <c r="W9" s="217"/>
      <c r="Y9" s="216">
        <v>5000000</v>
      </c>
      <c r="Z9" s="217"/>
      <c r="AA9" s="217"/>
      <c r="AB9" s="217"/>
    </row>
    <row r="10" spans="1:28" ht="12.75">
      <c r="A10" s="20" t="s">
        <v>0</v>
      </c>
      <c r="B10" s="43" t="s">
        <v>0</v>
      </c>
      <c r="C10" s="37"/>
      <c r="D10" s="12"/>
      <c r="E10" s="48"/>
      <c r="F10" s="12"/>
      <c r="G10" s="43" t="s">
        <v>11</v>
      </c>
      <c r="H10" s="38">
        <f>SUM(H11:H20)</f>
        <v>1</v>
      </c>
      <c r="I10" s="39">
        <f>SUM(I11:I20)</f>
        <v>10000</v>
      </c>
      <c r="J10" s="48"/>
      <c r="K10" s="12"/>
      <c r="L10" s="43" t="s">
        <v>11</v>
      </c>
      <c r="M10" s="38">
        <f>SUM(M11:M20)</f>
        <v>1</v>
      </c>
      <c r="N10" s="39">
        <f>SUM(N11:N20)</f>
        <v>50000</v>
      </c>
      <c r="O10" s="48"/>
      <c r="P10" s="43" t="s">
        <v>11</v>
      </c>
      <c r="Q10" s="38">
        <f>SUM(Q11:Q20)</f>
        <v>1</v>
      </c>
      <c r="R10" s="39">
        <f>SUM(R11:R20)</f>
        <v>500000</v>
      </c>
      <c r="S10" s="13"/>
      <c r="T10" s="48"/>
      <c r="U10" s="43" t="s">
        <v>11</v>
      </c>
      <c r="V10" s="38">
        <f>SUM(V11:V20)</f>
        <v>1</v>
      </c>
      <c r="W10" s="39">
        <f>SUM(W11:W20)</f>
        <v>1000000</v>
      </c>
      <c r="X10" s="12"/>
      <c r="Y10" s="48"/>
      <c r="Z10" s="43" t="s">
        <v>11</v>
      </c>
      <c r="AA10" s="38">
        <f>SUM(AA11:AA20)</f>
        <v>1</v>
      </c>
      <c r="AB10" s="39">
        <f>SUM(AB11:AB20)</f>
        <v>5000000</v>
      </c>
    </row>
    <row r="11" spans="1:28" ht="12.75">
      <c r="A11" s="21"/>
      <c r="B11" s="14" t="s">
        <v>14</v>
      </c>
      <c r="C11" s="23">
        <v>-0.05</v>
      </c>
      <c r="D11" s="14"/>
      <c r="E11" s="21" t="s">
        <v>51</v>
      </c>
      <c r="F11" s="14"/>
      <c r="G11" s="53"/>
      <c r="H11" s="86"/>
      <c r="I11" s="87"/>
      <c r="J11" s="88" t="s">
        <v>51</v>
      </c>
      <c r="K11" s="57" t="s">
        <v>148</v>
      </c>
      <c r="L11" s="53" t="s">
        <v>147</v>
      </c>
      <c r="M11" s="86">
        <v>0.13</v>
      </c>
      <c r="N11" s="87">
        <f>M11*$J$9</f>
        <v>6500</v>
      </c>
      <c r="O11" s="21" t="s">
        <v>51</v>
      </c>
      <c r="P11" s="25" t="s">
        <v>65</v>
      </c>
      <c r="Q11" s="23">
        <v>0.1</v>
      </c>
      <c r="R11" s="11">
        <f>Q11*$O$9</f>
        <v>50000</v>
      </c>
      <c r="S11" s="15"/>
      <c r="T11" s="21" t="s">
        <v>51</v>
      </c>
      <c r="U11" s="25" t="s">
        <v>69</v>
      </c>
      <c r="V11" s="23">
        <v>0.1</v>
      </c>
      <c r="W11" s="11">
        <f>V11*$T$9</f>
        <v>100000</v>
      </c>
      <c r="X11" s="14"/>
      <c r="Y11" s="21" t="s">
        <v>51</v>
      </c>
      <c r="Z11" s="25" t="s">
        <v>70</v>
      </c>
      <c r="AA11" s="23">
        <v>0.1</v>
      </c>
      <c r="AB11" s="11">
        <f>AA11*$Y$9</f>
        <v>500000</v>
      </c>
    </row>
    <row r="12" spans="1:28" ht="12.75">
      <c r="A12" s="21"/>
      <c r="B12" s="14" t="s">
        <v>5</v>
      </c>
      <c r="C12" s="24">
        <v>0.3</v>
      </c>
      <c r="D12" s="14"/>
      <c r="E12" s="21" t="s">
        <v>52</v>
      </c>
      <c r="F12" s="14" t="s">
        <v>126</v>
      </c>
      <c r="G12" s="53" t="s">
        <v>118</v>
      </c>
      <c r="H12" s="86">
        <v>0.14</v>
      </c>
      <c r="I12" s="87">
        <f>H12*E9</f>
        <v>1400.0000000000002</v>
      </c>
      <c r="J12" s="88" t="s">
        <v>52</v>
      </c>
      <c r="K12" s="57" t="s">
        <v>126</v>
      </c>
      <c r="L12" s="53" t="s">
        <v>118</v>
      </c>
      <c r="M12" s="86">
        <v>0.08</v>
      </c>
      <c r="N12" s="87">
        <f>M12*$J$9</f>
        <v>4000</v>
      </c>
      <c r="O12" s="21" t="s">
        <v>52</v>
      </c>
      <c r="P12" s="25" t="s">
        <v>66</v>
      </c>
      <c r="Q12" s="23">
        <v>0.06</v>
      </c>
      <c r="R12" s="11">
        <f>Q12*$O$9</f>
        <v>30000</v>
      </c>
      <c r="S12" s="15"/>
      <c r="T12" s="21" t="s">
        <v>52</v>
      </c>
      <c r="U12" s="25" t="s">
        <v>66</v>
      </c>
      <c r="V12" s="23">
        <v>0.06</v>
      </c>
      <c r="W12" s="11">
        <f>V12*$T$9</f>
        <v>60000</v>
      </c>
      <c r="X12" s="14"/>
      <c r="Y12" s="21" t="s">
        <v>52</v>
      </c>
      <c r="Z12" s="25" t="s">
        <v>71</v>
      </c>
      <c r="AA12" s="23">
        <v>0.06</v>
      </c>
      <c r="AB12" s="11">
        <f>AA12*$Y$9</f>
        <v>300000</v>
      </c>
    </row>
    <row r="13" spans="1:28" ht="12.75">
      <c r="A13" s="21"/>
      <c r="B13" s="14" t="s">
        <v>6</v>
      </c>
      <c r="C13" s="24">
        <v>0.4</v>
      </c>
      <c r="D13" s="14"/>
      <c r="E13" s="21" t="s">
        <v>53</v>
      </c>
      <c r="F13" s="14"/>
      <c r="G13" s="53"/>
      <c r="H13" s="86"/>
      <c r="I13" s="87"/>
      <c r="J13" s="88" t="s">
        <v>53</v>
      </c>
      <c r="K13" s="14" t="s">
        <v>134</v>
      </c>
      <c r="L13" s="53" t="s">
        <v>191</v>
      </c>
      <c r="M13" s="86">
        <v>0.07</v>
      </c>
      <c r="N13" s="87">
        <f>M13*$J$9</f>
        <v>3500.0000000000005</v>
      </c>
      <c r="O13" s="21" t="s">
        <v>53</v>
      </c>
      <c r="P13" s="25" t="s">
        <v>67</v>
      </c>
      <c r="Q13" s="23">
        <v>0.05</v>
      </c>
      <c r="R13" s="11">
        <f>Q13*$O$9</f>
        <v>25000</v>
      </c>
      <c r="S13" s="15"/>
      <c r="T13" s="21" t="s">
        <v>53</v>
      </c>
      <c r="U13" s="25" t="s">
        <v>67</v>
      </c>
      <c r="V13" s="23">
        <v>0.05</v>
      </c>
      <c r="W13" s="11">
        <f>V13*$T$9</f>
        <v>50000</v>
      </c>
      <c r="X13" s="14"/>
      <c r="Y13" s="21" t="s">
        <v>53</v>
      </c>
      <c r="Z13" s="25" t="s">
        <v>72</v>
      </c>
      <c r="AA13" s="23">
        <v>0.05</v>
      </c>
      <c r="AB13" s="11">
        <f>AA13*$Y$9</f>
        <v>250000</v>
      </c>
    </row>
    <row r="14" spans="1:28" ht="12.75">
      <c r="A14" s="21"/>
      <c r="B14" s="14" t="s">
        <v>7</v>
      </c>
      <c r="C14" s="26">
        <v>0.3</v>
      </c>
      <c r="D14" s="14"/>
      <c r="E14" s="21" t="s">
        <v>117</v>
      </c>
      <c r="F14" s="14" t="s">
        <v>127</v>
      </c>
      <c r="G14" s="53" t="s">
        <v>119</v>
      </c>
      <c r="H14" s="86">
        <v>0.26</v>
      </c>
      <c r="I14" s="87">
        <f>H14*E9</f>
        <v>2600</v>
      </c>
      <c r="J14" s="88" t="s">
        <v>117</v>
      </c>
      <c r="K14" s="57"/>
      <c r="L14" s="53"/>
      <c r="M14" s="86"/>
      <c r="N14" s="87"/>
      <c r="O14" s="21" t="s">
        <v>117</v>
      </c>
      <c r="P14" s="25"/>
      <c r="Q14" s="23"/>
      <c r="R14" s="11"/>
      <c r="S14" s="15"/>
      <c r="T14" s="21" t="s">
        <v>54</v>
      </c>
      <c r="U14" s="25"/>
      <c r="V14" s="23"/>
      <c r="W14" s="11"/>
      <c r="X14" s="14"/>
      <c r="Y14" s="21" t="s">
        <v>54</v>
      </c>
      <c r="Z14" s="25"/>
      <c r="AA14" s="23"/>
      <c r="AB14" s="11"/>
    </row>
    <row r="15" spans="1:28" ht="12.75">
      <c r="A15" s="21"/>
      <c r="B15" s="14"/>
      <c r="C15" s="23"/>
      <c r="D15" s="14"/>
      <c r="E15" s="21" t="s">
        <v>55</v>
      </c>
      <c r="F15" s="14"/>
      <c r="G15" s="53"/>
      <c r="H15" s="86"/>
      <c r="I15" s="87"/>
      <c r="J15" s="88" t="s">
        <v>55</v>
      </c>
      <c r="K15" s="57" t="s">
        <v>131</v>
      </c>
      <c r="L15" s="53" t="s">
        <v>130</v>
      </c>
      <c r="M15" s="86">
        <v>0.12</v>
      </c>
      <c r="N15" s="87">
        <f>M15*$J$9</f>
        <v>6000</v>
      </c>
      <c r="O15" s="21" t="s">
        <v>55</v>
      </c>
      <c r="P15" s="25" t="s">
        <v>68</v>
      </c>
      <c r="Q15" s="23">
        <v>0.09</v>
      </c>
      <c r="R15" s="11">
        <f>Q15*$O$9</f>
        <v>45000</v>
      </c>
      <c r="S15" s="15"/>
      <c r="T15" s="21" t="s">
        <v>55</v>
      </c>
      <c r="U15" s="25" t="s">
        <v>68</v>
      </c>
      <c r="V15" s="23">
        <v>0.09</v>
      </c>
      <c r="W15" s="11">
        <f>V15*$T$9</f>
        <v>90000</v>
      </c>
      <c r="X15" s="14"/>
      <c r="Y15" s="21" t="s">
        <v>55</v>
      </c>
      <c r="Z15" s="25" t="s">
        <v>68</v>
      </c>
      <c r="AA15" s="23">
        <v>0.09</v>
      </c>
      <c r="AB15" s="11">
        <f>AA15*$Y$9</f>
        <v>450000</v>
      </c>
    </row>
    <row r="16" spans="1:28" ht="12.75">
      <c r="A16" s="21"/>
      <c r="B16" s="14"/>
      <c r="C16" s="23"/>
      <c r="D16" s="14"/>
      <c r="E16" s="21" t="s">
        <v>219</v>
      </c>
      <c r="F16" s="14"/>
      <c r="G16" s="57"/>
      <c r="H16" s="54">
        <v>0.02</v>
      </c>
      <c r="I16" s="55">
        <f>H16*$E$9</f>
        <v>200</v>
      </c>
      <c r="J16" s="21" t="s">
        <v>219</v>
      </c>
      <c r="K16" s="14"/>
      <c r="L16" s="57"/>
      <c r="M16" s="54">
        <v>0.02</v>
      </c>
      <c r="N16" s="55">
        <f>M16*$J$9</f>
        <v>1000</v>
      </c>
      <c r="O16" s="21"/>
      <c r="P16" s="14"/>
      <c r="Q16" s="23"/>
      <c r="R16" s="11"/>
      <c r="S16" s="15"/>
      <c r="T16" s="21"/>
      <c r="U16" s="14"/>
      <c r="V16" s="23"/>
      <c r="W16" s="11"/>
      <c r="X16" s="14"/>
      <c r="Y16" s="21"/>
      <c r="Z16" s="14"/>
      <c r="AA16" s="23"/>
      <c r="AB16" s="11"/>
    </row>
    <row r="17" spans="1:28" ht="12.75">
      <c r="A17" s="21"/>
      <c r="B17" s="14" t="s">
        <v>163</v>
      </c>
      <c r="C17" s="23" t="s">
        <v>164</v>
      </c>
      <c r="D17" s="14"/>
      <c r="E17" s="21" t="s">
        <v>6</v>
      </c>
      <c r="F17" s="14" t="s">
        <v>128</v>
      </c>
      <c r="G17" s="53" t="s">
        <v>129</v>
      </c>
      <c r="H17" s="86">
        <v>0.58</v>
      </c>
      <c r="I17" s="87">
        <f>H17*$E$9</f>
        <v>5800</v>
      </c>
      <c r="J17" s="88" t="s">
        <v>6</v>
      </c>
      <c r="K17" s="57" t="s">
        <v>149</v>
      </c>
      <c r="L17" s="53" t="s">
        <v>236</v>
      </c>
      <c r="M17" s="86">
        <v>0.58</v>
      </c>
      <c r="N17" s="87">
        <f>M17*$J$9</f>
        <v>28999.999999999996</v>
      </c>
      <c r="O17" s="21" t="s">
        <v>6</v>
      </c>
      <c r="P17" s="28" t="s">
        <v>57</v>
      </c>
      <c r="Q17" s="23">
        <v>0.4</v>
      </c>
      <c r="R17" s="11">
        <f>Q17*$O$9</f>
        <v>200000</v>
      </c>
      <c r="S17" s="15"/>
      <c r="T17" s="21" t="s">
        <v>6</v>
      </c>
      <c r="U17" s="28" t="s">
        <v>57</v>
      </c>
      <c r="V17" s="23">
        <v>0.4</v>
      </c>
      <c r="W17" s="11">
        <f>V17*$T$9</f>
        <v>400000</v>
      </c>
      <c r="X17" s="14"/>
      <c r="Y17" s="21" t="s">
        <v>6</v>
      </c>
      <c r="Z17" s="28" t="s">
        <v>57</v>
      </c>
      <c r="AA17" s="23">
        <v>0.4</v>
      </c>
      <c r="AB17" s="11">
        <f>AA17*$Y$9</f>
        <v>2000000</v>
      </c>
    </row>
    <row r="18" spans="1:28" ht="12.75">
      <c r="A18" s="21"/>
      <c r="B18" s="14"/>
      <c r="C18" s="23" t="s">
        <v>165</v>
      </c>
      <c r="D18" s="14"/>
      <c r="E18" s="21"/>
      <c r="F18" s="14"/>
      <c r="G18" s="53"/>
      <c r="H18" s="86"/>
      <c r="I18" s="87"/>
      <c r="J18" s="88"/>
      <c r="K18" s="57" t="s">
        <v>128</v>
      </c>
      <c r="L18" s="53" t="s">
        <v>184</v>
      </c>
      <c r="M18" s="86"/>
      <c r="N18" s="87"/>
      <c r="O18" s="21"/>
      <c r="P18" s="28" t="s">
        <v>58</v>
      </c>
      <c r="Q18" s="23"/>
      <c r="R18" s="11"/>
      <c r="S18" s="15"/>
      <c r="T18" s="21"/>
      <c r="U18" s="28" t="s">
        <v>58</v>
      </c>
      <c r="V18" s="23"/>
      <c r="W18" s="11"/>
      <c r="X18" s="14"/>
      <c r="Y18" s="21"/>
      <c r="Z18" s="28" t="s">
        <v>58</v>
      </c>
      <c r="AA18" s="23"/>
      <c r="AB18" s="11"/>
    </row>
    <row r="19" spans="1:28" ht="12.75">
      <c r="A19" s="21"/>
      <c r="B19" s="14"/>
      <c r="C19" s="23"/>
      <c r="D19" s="14"/>
      <c r="E19" s="21"/>
      <c r="F19" s="14"/>
      <c r="G19" s="53"/>
      <c r="H19" s="86"/>
      <c r="I19" s="87"/>
      <c r="J19" s="88"/>
      <c r="K19" s="89"/>
      <c r="L19" s="53"/>
      <c r="M19" s="86"/>
      <c r="N19" s="87"/>
      <c r="O19" s="21"/>
      <c r="P19" s="28" t="s">
        <v>59</v>
      </c>
      <c r="Q19" s="23"/>
      <c r="R19" s="11"/>
      <c r="S19" s="15"/>
      <c r="T19" s="21"/>
      <c r="U19" s="28" t="s">
        <v>59</v>
      </c>
      <c r="V19" s="23"/>
      <c r="W19" s="11"/>
      <c r="X19" s="14"/>
      <c r="Y19" s="21"/>
      <c r="Z19" s="28" t="s">
        <v>59</v>
      </c>
      <c r="AA19" s="23"/>
      <c r="AB19" s="11"/>
    </row>
    <row r="20" spans="1:28" ht="12" customHeight="1">
      <c r="A20" s="21"/>
      <c r="B20" s="14"/>
      <c r="C20" s="23"/>
      <c r="D20" s="14"/>
      <c r="E20" s="21" t="s">
        <v>12</v>
      </c>
      <c r="F20" s="14"/>
      <c r="G20" s="58"/>
      <c r="H20" s="86">
        <v>0</v>
      </c>
      <c r="I20" s="87">
        <f>H20*$E$9</f>
        <v>0</v>
      </c>
      <c r="J20" s="88" t="s">
        <v>12</v>
      </c>
      <c r="K20" s="89"/>
      <c r="L20" s="58"/>
      <c r="M20" s="86">
        <v>0</v>
      </c>
      <c r="N20" s="87">
        <f>M20*$J$9</f>
        <v>0</v>
      </c>
      <c r="O20" s="21" t="s">
        <v>12</v>
      </c>
      <c r="P20" s="34" t="s">
        <v>17</v>
      </c>
      <c r="Q20" s="23">
        <v>0.3</v>
      </c>
      <c r="R20" s="11">
        <f>Q20*$O$9</f>
        <v>150000</v>
      </c>
      <c r="S20" s="15"/>
      <c r="T20" s="21" t="s">
        <v>12</v>
      </c>
      <c r="U20" s="34" t="s">
        <v>17</v>
      </c>
      <c r="V20" s="23">
        <v>0.3</v>
      </c>
      <c r="W20" s="11">
        <f>V20*$T$9</f>
        <v>300000</v>
      </c>
      <c r="X20" s="14"/>
      <c r="Y20" s="21" t="s">
        <v>12</v>
      </c>
      <c r="Z20" s="34" t="s">
        <v>16</v>
      </c>
      <c r="AA20" s="23">
        <v>0.3</v>
      </c>
      <c r="AB20" s="11">
        <f>AA20*$Y$9</f>
        <v>1500000</v>
      </c>
    </row>
    <row r="21" spans="1:28" ht="12" customHeight="1">
      <c r="A21" s="21"/>
      <c r="B21" s="14"/>
      <c r="C21" s="23"/>
      <c r="D21" s="14"/>
      <c r="E21" s="21"/>
      <c r="F21" s="14"/>
      <c r="G21" s="58"/>
      <c r="H21" s="86"/>
      <c r="I21" s="87"/>
      <c r="J21" s="88"/>
      <c r="K21" s="89"/>
      <c r="L21" s="58"/>
      <c r="M21" s="86"/>
      <c r="N21" s="87"/>
      <c r="O21" s="21"/>
      <c r="P21" s="34" t="s">
        <v>21</v>
      </c>
      <c r="Q21" s="23"/>
      <c r="R21" s="11"/>
      <c r="S21" s="15"/>
      <c r="T21" s="21"/>
      <c r="U21" s="34" t="s">
        <v>21</v>
      </c>
      <c r="V21" s="23"/>
      <c r="W21" s="11"/>
      <c r="X21" s="14"/>
      <c r="Y21" s="21"/>
      <c r="Z21" s="34" t="s">
        <v>22</v>
      </c>
      <c r="AA21" s="23"/>
      <c r="AB21" s="11"/>
    </row>
    <row r="22" spans="1:28" ht="12" customHeight="1">
      <c r="A22" s="21"/>
      <c r="B22" s="14"/>
      <c r="C22" s="23"/>
      <c r="D22" s="14"/>
      <c r="E22" s="21"/>
      <c r="F22" s="14"/>
      <c r="G22" s="53"/>
      <c r="H22" s="86"/>
      <c r="I22" s="87"/>
      <c r="J22" s="88"/>
      <c r="K22" s="89"/>
      <c r="L22" s="58"/>
      <c r="M22" s="86"/>
      <c r="N22" s="87"/>
      <c r="O22" s="21"/>
      <c r="P22" s="34" t="s">
        <v>18</v>
      </c>
      <c r="Q22" s="23"/>
      <c r="R22" s="11"/>
      <c r="S22" s="15"/>
      <c r="T22" s="21"/>
      <c r="U22" s="34" t="s">
        <v>18</v>
      </c>
      <c r="V22" s="23"/>
      <c r="W22" s="11"/>
      <c r="X22" s="14"/>
      <c r="Y22" s="21"/>
      <c r="Z22" s="27"/>
      <c r="AA22" s="23"/>
      <c r="AB22" s="11"/>
    </row>
    <row r="23" spans="1:28" ht="12.75">
      <c r="A23" s="21"/>
      <c r="B23" s="14"/>
      <c r="C23" s="23"/>
      <c r="D23" s="14"/>
      <c r="E23" s="21"/>
      <c r="F23" s="14"/>
      <c r="G23" s="58"/>
      <c r="H23" s="86"/>
      <c r="I23" s="87"/>
      <c r="J23" s="88"/>
      <c r="K23" s="89"/>
      <c r="L23" s="58"/>
      <c r="M23" s="86"/>
      <c r="N23" s="87"/>
      <c r="O23" s="21"/>
      <c r="P23" s="34" t="s">
        <v>19</v>
      </c>
      <c r="Q23" s="23"/>
      <c r="R23" s="11"/>
      <c r="S23" s="15"/>
      <c r="T23" s="21"/>
      <c r="U23" s="34" t="s">
        <v>19</v>
      </c>
      <c r="V23" s="14"/>
      <c r="W23" s="10"/>
      <c r="X23" s="14"/>
      <c r="Y23" s="21"/>
      <c r="Z23" s="27"/>
      <c r="AA23" s="14"/>
      <c r="AB23" s="10"/>
    </row>
    <row r="24" spans="1:28" ht="13.5" thickBot="1">
      <c r="A24" s="22"/>
      <c r="B24" s="16"/>
      <c r="C24" s="40"/>
      <c r="D24" s="16"/>
      <c r="E24" s="22"/>
      <c r="F24" s="16"/>
      <c r="G24" s="59"/>
      <c r="H24" s="90"/>
      <c r="I24" s="91"/>
      <c r="J24" s="92"/>
      <c r="K24" s="93"/>
      <c r="L24" s="59"/>
      <c r="M24" s="90"/>
      <c r="N24" s="91"/>
      <c r="O24" s="22"/>
      <c r="P24" s="41" t="s">
        <v>20</v>
      </c>
      <c r="Q24" s="40"/>
      <c r="R24" s="17"/>
      <c r="S24" s="18"/>
      <c r="T24" s="22"/>
      <c r="U24" s="41" t="s">
        <v>20</v>
      </c>
      <c r="V24" s="16"/>
      <c r="W24" s="19"/>
      <c r="X24" s="16"/>
      <c r="Y24" s="22"/>
      <c r="Z24" s="42"/>
      <c r="AA24" s="16"/>
      <c r="AB24" s="19"/>
    </row>
    <row r="25" spans="1:28" ht="13.5" thickBot="1">
      <c r="A25" s="14"/>
      <c r="B25" s="14"/>
      <c r="C25" s="23"/>
      <c r="D25" s="14"/>
      <c r="E25" s="14"/>
      <c r="F25" s="14"/>
      <c r="G25" s="58"/>
      <c r="H25" s="86"/>
      <c r="I25" s="94"/>
      <c r="J25" s="89"/>
      <c r="K25" s="89"/>
      <c r="L25" s="58"/>
      <c r="M25" s="86"/>
      <c r="N25" s="94"/>
      <c r="O25" s="14"/>
      <c r="P25" s="34"/>
      <c r="Q25" s="23"/>
      <c r="R25" s="15"/>
      <c r="S25" s="15"/>
      <c r="T25" s="14"/>
      <c r="U25" s="34"/>
      <c r="V25" s="14"/>
      <c r="W25" s="14"/>
      <c r="X25" s="14"/>
      <c r="Y25" s="14"/>
      <c r="Z25" s="27"/>
      <c r="AA25" s="14"/>
      <c r="AB25" s="14"/>
    </row>
    <row r="26" spans="1:28" ht="12.75" customHeight="1">
      <c r="A26" s="20" t="s">
        <v>1</v>
      </c>
      <c r="B26" s="43" t="s">
        <v>10</v>
      </c>
      <c r="C26" s="37"/>
      <c r="D26" s="12"/>
      <c r="E26" s="48"/>
      <c r="F26" s="12"/>
      <c r="G26" s="65" t="s">
        <v>11</v>
      </c>
      <c r="H26" s="66">
        <f>SUM(H27:H35)</f>
        <v>1</v>
      </c>
      <c r="I26" s="67">
        <f>SUM(I27:I35)</f>
        <v>10000</v>
      </c>
      <c r="J26" s="95"/>
      <c r="K26" s="96"/>
      <c r="L26" s="65" t="s">
        <v>11</v>
      </c>
      <c r="M26" s="66">
        <f>SUM(M27:M35)</f>
        <v>1</v>
      </c>
      <c r="N26" s="67">
        <f>SUM(N27:N35)</f>
        <v>50000</v>
      </c>
      <c r="O26" s="48"/>
      <c r="P26" s="43" t="s">
        <v>11</v>
      </c>
      <c r="Q26" s="38">
        <f>SUM(Q27:Q35)</f>
        <v>1</v>
      </c>
      <c r="R26" s="39">
        <f>SUM(R27:R35)</f>
        <v>500000</v>
      </c>
      <c r="S26" s="13"/>
      <c r="T26" s="48"/>
      <c r="U26" s="43" t="s">
        <v>11</v>
      </c>
      <c r="V26" s="38">
        <f>SUM(V27:V35)</f>
        <v>1</v>
      </c>
      <c r="W26" s="39">
        <f>SUM(W27:W35)</f>
        <v>1000000</v>
      </c>
      <c r="X26" s="12"/>
      <c r="Y26" s="48"/>
      <c r="Z26" s="43" t="s">
        <v>11</v>
      </c>
      <c r="AA26" s="38">
        <f>SUM(AA27:AA35)</f>
        <v>1</v>
      </c>
      <c r="AB26" s="39">
        <f>SUM(AB27:AB35)</f>
        <v>5000000</v>
      </c>
    </row>
    <row r="27" spans="1:28" ht="12.75">
      <c r="A27" s="21"/>
      <c r="B27" s="14" t="s">
        <v>15</v>
      </c>
      <c r="C27" s="23">
        <v>-0.075</v>
      </c>
      <c r="D27" s="14"/>
      <c r="E27" s="21" t="s">
        <v>51</v>
      </c>
      <c r="F27" s="14" t="s">
        <v>125</v>
      </c>
      <c r="G27" s="53" t="s">
        <v>120</v>
      </c>
      <c r="H27" s="86">
        <v>0.1</v>
      </c>
      <c r="I27" s="87">
        <f aca="true" t="shared" si="0" ref="I27:I33">H27*$E$9</f>
        <v>1000</v>
      </c>
      <c r="J27" s="88" t="s">
        <v>51</v>
      </c>
      <c r="K27" s="89" t="s">
        <v>125</v>
      </c>
      <c r="L27" s="53" t="s">
        <v>120</v>
      </c>
      <c r="M27" s="86">
        <v>0.12</v>
      </c>
      <c r="N27" s="87">
        <f aca="true" t="shared" si="1" ref="N27:N33">M27*$J$9</f>
        <v>6000</v>
      </c>
      <c r="O27" s="21" t="s">
        <v>51</v>
      </c>
      <c r="P27" s="25" t="s">
        <v>74</v>
      </c>
      <c r="Q27" s="23">
        <v>0.18</v>
      </c>
      <c r="R27" s="11">
        <f>Q27*$O$9</f>
        <v>90000</v>
      </c>
      <c r="S27" s="15"/>
      <c r="T27" s="21" t="s">
        <v>51</v>
      </c>
      <c r="U27" s="25" t="s">
        <v>77</v>
      </c>
      <c r="V27" s="24">
        <v>0.1</v>
      </c>
      <c r="W27" s="11">
        <f>V27*$T$9</f>
        <v>100000</v>
      </c>
      <c r="X27" s="14"/>
      <c r="Y27" s="21" t="s">
        <v>51</v>
      </c>
      <c r="Z27" s="25" t="s">
        <v>80</v>
      </c>
      <c r="AA27" s="24">
        <v>0.1</v>
      </c>
      <c r="AB27" s="11">
        <f>AA27*$Y$9</f>
        <v>500000</v>
      </c>
    </row>
    <row r="28" spans="1:28" ht="12.75">
      <c r="A28" s="21"/>
      <c r="B28" s="14" t="s">
        <v>5</v>
      </c>
      <c r="C28" s="24">
        <v>0.5</v>
      </c>
      <c r="D28" s="14"/>
      <c r="E28" s="21" t="s">
        <v>52</v>
      </c>
      <c r="F28" s="14" t="s">
        <v>124</v>
      </c>
      <c r="G28" s="53" t="s">
        <v>121</v>
      </c>
      <c r="H28" s="86">
        <v>0.05</v>
      </c>
      <c r="I28" s="87">
        <f t="shared" si="0"/>
        <v>500</v>
      </c>
      <c r="J28" s="88" t="s">
        <v>52</v>
      </c>
      <c r="K28" s="89" t="s">
        <v>124</v>
      </c>
      <c r="L28" s="53" t="s">
        <v>121</v>
      </c>
      <c r="M28" s="86">
        <v>0.04</v>
      </c>
      <c r="N28" s="87">
        <f t="shared" si="1"/>
        <v>2000</v>
      </c>
      <c r="O28" s="21" t="s">
        <v>52</v>
      </c>
      <c r="P28" s="25" t="s">
        <v>75</v>
      </c>
      <c r="Q28" s="23">
        <v>0.1</v>
      </c>
      <c r="R28" s="11">
        <f>Q28*$O$9</f>
        <v>50000</v>
      </c>
      <c r="S28" s="15"/>
      <c r="T28" s="21" t="s">
        <v>52</v>
      </c>
      <c r="U28" s="25"/>
      <c r="V28" s="23"/>
      <c r="W28" s="11"/>
      <c r="X28" s="14"/>
      <c r="Y28" s="21" t="s">
        <v>52</v>
      </c>
      <c r="Z28" s="25" t="s">
        <v>81</v>
      </c>
      <c r="AA28" s="23">
        <v>0.08</v>
      </c>
      <c r="AB28" s="11">
        <f>AA28*$Y$9</f>
        <v>400000</v>
      </c>
    </row>
    <row r="29" spans="1:28" ht="12.75">
      <c r="A29" s="21"/>
      <c r="B29" s="14" t="s">
        <v>6</v>
      </c>
      <c r="C29" s="24">
        <v>0.2</v>
      </c>
      <c r="D29" s="14"/>
      <c r="E29" s="21" t="s">
        <v>53</v>
      </c>
      <c r="F29" s="14" t="s">
        <v>134</v>
      </c>
      <c r="G29" s="53" t="s">
        <v>191</v>
      </c>
      <c r="H29" s="86">
        <v>0.075</v>
      </c>
      <c r="I29" s="87">
        <f t="shared" si="0"/>
        <v>750</v>
      </c>
      <c r="J29" s="88" t="s">
        <v>53</v>
      </c>
      <c r="K29" s="14" t="s">
        <v>134</v>
      </c>
      <c r="L29" s="53" t="s">
        <v>191</v>
      </c>
      <c r="M29" s="86">
        <v>0.07</v>
      </c>
      <c r="N29" s="87">
        <f t="shared" si="1"/>
        <v>3500.0000000000005</v>
      </c>
      <c r="O29" s="21" t="s">
        <v>53</v>
      </c>
      <c r="P29" s="25" t="s">
        <v>67</v>
      </c>
      <c r="Q29" s="23">
        <v>0.07</v>
      </c>
      <c r="R29" s="11">
        <f>Q29*$O$9</f>
        <v>35000</v>
      </c>
      <c r="S29" s="15"/>
      <c r="T29" s="21" t="s">
        <v>53</v>
      </c>
      <c r="U29" s="25"/>
      <c r="V29" s="23"/>
      <c r="W29" s="11"/>
      <c r="X29" s="14"/>
      <c r="Y29" s="21" t="s">
        <v>53</v>
      </c>
      <c r="Z29" s="25" t="s">
        <v>82</v>
      </c>
      <c r="AA29" s="23">
        <v>0.05</v>
      </c>
      <c r="AB29" s="11">
        <f>AA29*$Y$9</f>
        <v>250000</v>
      </c>
    </row>
    <row r="30" spans="1:28" ht="12.75">
      <c r="A30" s="21"/>
      <c r="B30" s="14" t="s">
        <v>7</v>
      </c>
      <c r="C30" s="26">
        <v>0.3</v>
      </c>
      <c r="D30" s="14"/>
      <c r="E30" s="21" t="s">
        <v>117</v>
      </c>
      <c r="F30" s="14" t="s">
        <v>123</v>
      </c>
      <c r="G30" s="53" t="s">
        <v>122</v>
      </c>
      <c r="H30" s="86">
        <v>0.155</v>
      </c>
      <c r="I30" s="87">
        <f t="shared" si="0"/>
        <v>1550</v>
      </c>
      <c r="J30" s="88" t="s">
        <v>117</v>
      </c>
      <c r="K30" s="89" t="s">
        <v>123</v>
      </c>
      <c r="L30" s="53" t="s">
        <v>122</v>
      </c>
      <c r="M30" s="86">
        <v>0.12</v>
      </c>
      <c r="N30" s="87">
        <f t="shared" si="1"/>
        <v>6000</v>
      </c>
      <c r="O30" s="21" t="s">
        <v>117</v>
      </c>
      <c r="P30" s="25"/>
      <c r="Q30" s="23"/>
      <c r="R30" s="11"/>
      <c r="S30" s="15"/>
      <c r="T30" s="21" t="s">
        <v>54</v>
      </c>
      <c r="U30" s="25" t="s">
        <v>79</v>
      </c>
      <c r="V30" s="23">
        <v>0.25</v>
      </c>
      <c r="W30" s="11">
        <f>V30*$T$9</f>
        <v>250000</v>
      </c>
      <c r="X30" s="14"/>
      <c r="Y30" s="21" t="s">
        <v>54</v>
      </c>
      <c r="Z30" s="25" t="s">
        <v>83</v>
      </c>
      <c r="AA30" s="23">
        <v>0.12</v>
      </c>
      <c r="AB30" s="11">
        <f>AA30*$Y$9</f>
        <v>600000</v>
      </c>
    </row>
    <row r="31" spans="1:28" ht="12.75">
      <c r="A31" s="21"/>
      <c r="B31" s="14"/>
      <c r="C31" s="23"/>
      <c r="D31" s="14"/>
      <c r="E31" s="21" t="s">
        <v>55</v>
      </c>
      <c r="F31" s="14" t="s">
        <v>150</v>
      </c>
      <c r="G31" s="53" t="s">
        <v>144</v>
      </c>
      <c r="H31" s="86">
        <v>0.12</v>
      </c>
      <c r="I31" s="87">
        <f t="shared" si="0"/>
        <v>1200</v>
      </c>
      <c r="J31" s="88" t="s">
        <v>55</v>
      </c>
      <c r="K31" s="89" t="s">
        <v>150</v>
      </c>
      <c r="L31" s="53" t="s">
        <v>144</v>
      </c>
      <c r="M31" s="86">
        <v>0.15</v>
      </c>
      <c r="N31" s="87">
        <f t="shared" si="1"/>
        <v>7500</v>
      </c>
      <c r="O31" s="21" t="s">
        <v>55</v>
      </c>
      <c r="P31" s="25" t="s">
        <v>76</v>
      </c>
      <c r="Q31" s="23">
        <v>0.15</v>
      </c>
      <c r="R31" s="11">
        <f>Q31*$O$9</f>
        <v>75000</v>
      </c>
      <c r="S31" s="15"/>
      <c r="T31" s="21" t="s">
        <v>55</v>
      </c>
      <c r="U31" s="25" t="s">
        <v>76</v>
      </c>
      <c r="V31" s="23">
        <v>0.15</v>
      </c>
      <c r="W31" s="11">
        <f>V31*$T$9</f>
        <v>150000</v>
      </c>
      <c r="X31" s="14"/>
      <c r="Y31" s="21" t="s">
        <v>55</v>
      </c>
      <c r="Z31" s="25" t="s">
        <v>76</v>
      </c>
      <c r="AA31" s="23">
        <v>0.15</v>
      </c>
      <c r="AB31" s="11">
        <f>AA31*$Y$9</f>
        <v>750000</v>
      </c>
    </row>
    <row r="32" spans="1:28" ht="12.75">
      <c r="A32" s="21"/>
      <c r="B32" s="14"/>
      <c r="C32" s="23"/>
      <c r="D32" s="14"/>
      <c r="E32" s="21" t="s">
        <v>219</v>
      </c>
      <c r="F32" s="14"/>
      <c r="G32" s="57"/>
      <c r="H32" s="54">
        <v>0.02</v>
      </c>
      <c r="I32" s="55">
        <f t="shared" si="0"/>
        <v>200</v>
      </c>
      <c r="J32" s="21" t="s">
        <v>219</v>
      </c>
      <c r="K32" s="14"/>
      <c r="L32" s="57"/>
      <c r="M32" s="54">
        <v>0.02</v>
      </c>
      <c r="N32" s="55">
        <f t="shared" si="1"/>
        <v>1000</v>
      </c>
      <c r="O32" s="21"/>
      <c r="P32" s="14"/>
      <c r="Q32" s="23"/>
      <c r="R32" s="11"/>
      <c r="S32" s="15"/>
      <c r="T32" s="21"/>
      <c r="U32" s="14"/>
      <c r="V32" s="23"/>
      <c r="W32" s="11"/>
      <c r="X32" s="14"/>
      <c r="Y32" s="21"/>
      <c r="Z32" s="14"/>
      <c r="AA32" s="23"/>
      <c r="AB32" s="11"/>
    </row>
    <row r="33" spans="1:28" ht="12.75">
      <c r="A33" s="21"/>
      <c r="B33" s="14" t="s">
        <v>163</v>
      </c>
      <c r="C33" s="23" t="s">
        <v>166</v>
      </c>
      <c r="D33" s="14"/>
      <c r="E33" s="21" t="s">
        <v>6</v>
      </c>
      <c r="F33" s="14" t="s">
        <v>132</v>
      </c>
      <c r="G33" s="53" t="s">
        <v>145</v>
      </c>
      <c r="H33" s="86">
        <v>0.48</v>
      </c>
      <c r="I33" s="87">
        <f t="shared" si="0"/>
        <v>4800</v>
      </c>
      <c r="J33" s="88" t="s">
        <v>6</v>
      </c>
      <c r="K33" s="89" t="s">
        <v>128</v>
      </c>
      <c r="L33" s="53" t="s">
        <v>129</v>
      </c>
      <c r="M33" s="86">
        <v>0.48</v>
      </c>
      <c r="N33" s="87">
        <f t="shared" si="1"/>
        <v>24000</v>
      </c>
      <c r="O33" s="21" t="s">
        <v>6</v>
      </c>
      <c r="P33" s="28" t="s">
        <v>60</v>
      </c>
      <c r="Q33" s="23">
        <v>0.2</v>
      </c>
      <c r="R33" s="11">
        <f>Q33*$O$9</f>
        <v>100000</v>
      </c>
      <c r="S33" s="15"/>
      <c r="T33" s="21" t="s">
        <v>6</v>
      </c>
      <c r="U33" s="28" t="s">
        <v>60</v>
      </c>
      <c r="V33" s="23">
        <v>0.2</v>
      </c>
      <c r="W33" s="11">
        <f>V33*$T$9</f>
        <v>200000</v>
      </c>
      <c r="X33" s="14"/>
      <c r="Y33" s="21" t="s">
        <v>6</v>
      </c>
      <c r="Z33" s="28" t="s">
        <v>60</v>
      </c>
      <c r="AA33" s="23">
        <v>0.2</v>
      </c>
      <c r="AB33" s="11">
        <f>AA33*$Y$9</f>
        <v>1000000</v>
      </c>
    </row>
    <row r="34" spans="1:28" ht="12.75">
      <c r="A34" s="21"/>
      <c r="B34" s="14"/>
      <c r="C34" s="23" t="s">
        <v>167</v>
      </c>
      <c r="D34" s="14"/>
      <c r="E34" s="21"/>
      <c r="F34" s="14"/>
      <c r="G34" s="53"/>
      <c r="H34" s="86"/>
      <c r="I34" s="87"/>
      <c r="J34" s="88"/>
      <c r="K34" s="89"/>
      <c r="L34" s="53"/>
      <c r="M34" s="86"/>
      <c r="N34" s="87"/>
      <c r="O34" s="21"/>
      <c r="P34" s="28" t="s">
        <v>61</v>
      </c>
      <c r="Q34" s="23"/>
      <c r="R34" s="11"/>
      <c r="S34" s="15"/>
      <c r="T34" s="21"/>
      <c r="U34" s="28" t="s">
        <v>61</v>
      </c>
      <c r="V34" s="23"/>
      <c r="W34" s="11"/>
      <c r="X34" s="14"/>
      <c r="Y34" s="21"/>
      <c r="Z34" s="28" t="s">
        <v>61</v>
      </c>
      <c r="AA34" s="23"/>
      <c r="AB34" s="11"/>
    </row>
    <row r="35" spans="1:28" ht="12.75">
      <c r="A35" s="21"/>
      <c r="B35" s="14"/>
      <c r="C35" s="23"/>
      <c r="D35" s="14"/>
      <c r="E35" s="21" t="s">
        <v>12</v>
      </c>
      <c r="F35" s="14"/>
      <c r="G35" s="58"/>
      <c r="H35" s="86">
        <v>0</v>
      </c>
      <c r="I35" s="87">
        <f>H35*$E$9</f>
        <v>0</v>
      </c>
      <c r="J35" s="88" t="s">
        <v>12</v>
      </c>
      <c r="K35" s="89"/>
      <c r="L35" s="58"/>
      <c r="M35" s="86">
        <v>0</v>
      </c>
      <c r="N35" s="87">
        <f>M35*$J$9</f>
        <v>0</v>
      </c>
      <c r="O35" s="21" t="s">
        <v>12</v>
      </c>
      <c r="P35" s="34" t="s">
        <v>17</v>
      </c>
      <c r="Q35" s="23">
        <v>0.3</v>
      </c>
      <c r="R35" s="11">
        <f>Q35*$O$9</f>
        <v>150000</v>
      </c>
      <c r="S35" s="15"/>
      <c r="T35" s="21" t="s">
        <v>12</v>
      </c>
      <c r="U35" s="34" t="s">
        <v>17</v>
      </c>
      <c r="V35" s="23">
        <v>0.3</v>
      </c>
      <c r="W35" s="11">
        <f>V35*$T$9</f>
        <v>300000</v>
      </c>
      <c r="X35" s="14"/>
      <c r="Y35" s="21" t="s">
        <v>12</v>
      </c>
      <c r="Z35" s="34" t="s">
        <v>35</v>
      </c>
      <c r="AA35" s="23">
        <v>0.3</v>
      </c>
      <c r="AB35" s="11">
        <f>AA35*$Y$9</f>
        <v>1500000</v>
      </c>
    </row>
    <row r="36" spans="1:28" ht="12.75">
      <c r="A36" s="21"/>
      <c r="B36" s="14"/>
      <c r="C36" s="23"/>
      <c r="D36" s="14"/>
      <c r="E36" s="21"/>
      <c r="F36" s="14"/>
      <c r="G36" s="58"/>
      <c r="H36" s="86"/>
      <c r="I36" s="87"/>
      <c r="J36" s="88"/>
      <c r="K36" s="89"/>
      <c r="L36" s="58"/>
      <c r="M36" s="86"/>
      <c r="N36" s="87"/>
      <c r="O36" s="21"/>
      <c r="P36" s="34" t="s">
        <v>21</v>
      </c>
      <c r="Q36" s="23"/>
      <c r="R36" s="11"/>
      <c r="S36" s="15"/>
      <c r="T36" s="21"/>
      <c r="U36" s="34" t="s">
        <v>21</v>
      </c>
      <c r="V36" s="23"/>
      <c r="W36" s="11"/>
      <c r="X36" s="14"/>
      <c r="Y36" s="21"/>
      <c r="Z36" s="34" t="s">
        <v>44</v>
      </c>
      <c r="AA36" s="23"/>
      <c r="AB36" s="11"/>
    </row>
    <row r="37" spans="1:28" ht="12.75">
      <c r="A37" s="21"/>
      <c r="B37" s="14"/>
      <c r="C37" s="23"/>
      <c r="D37" s="14"/>
      <c r="E37" s="21"/>
      <c r="F37" s="14"/>
      <c r="G37" s="53"/>
      <c r="H37" s="86"/>
      <c r="I37" s="87"/>
      <c r="J37" s="88"/>
      <c r="K37" s="89"/>
      <c r="L37" s="58"/>
      <c r="M37" s="86"/>
      <c r="N37" s="87"/>
      <c r="O37" s="21"/>
      <c r="P37" s="34" t="s">
        <v>18</v>
      </c>
      <c r="Q37" s="23"/>
      <c r="R37" s="11"/>
      <c r="S37" s="15"/>
      <c r="T37" s="21"/>
      <c r="U37" s="34" t="s">
        <v>18</v>
      </c>
      <c r="V37" s="23"/>
      <c r="W37" s="11"/>
      <c r="X37" s="14"/>
      <c r="Y37" s="21"/>
      <c r="Z37" s="35" t="s">
        <v>45</v>
      </c>
      <c r="AA37" s="23"/>
      <c r="AB37" s="11"/>
    </row>
    <row r="38" spans="1:28" ht="12.75">
      <c r="A38" s="21"/>
      <c r="B38" s="14"/>
      <c r="C38" s="23"/>
      <c r="D38" s="14"/>
      <c r="E38" s="21"/>
      <c r="F38" s="14"/>
      <c r="G38" s="58"/>
      <c r="H38" s="86"/>
      <c r="I38" s="87"/>
      <c r="J38" s="88"/>
      <c r="K38" s="89"/>
      <c r="L38" s="58"/>
      <c r="M38" s="86"/>
      <c r="N38" s="87"/>
      <c r="O38" s="21"/>
      <c r="P38" s="34" t="s">
        <v>19</v>
      </c>
      <c r="Q38" s="23"/>
      <c r="R38" s="11"/>
      <c r="S38" s="15"/>
      <c r="T38" s="21"/>
      <c r="U38" s="34" t="s">
        <v>19</v>
      </c>
      <c r="V38" s="23"/>
      <c r="W38" s="11"/>
      <c r="X38" s="14"/>
      <c r="Y38" s="21"/>
      <c r="Z38" s="27"/>
      <c r="AA38" s="23"/>
      <c r="AB38" s="11"/>
    </row>
    <row r="39" spans="1:28" ht="13.5" thickBot="1">
      <c r="A39" s="22"/>
      <c r="B39" s="16"/>
      <c r="C39" s="40"/>
      <c r="D39" s="16"/>
      <c r="E39" s="22"/>
      <c r="F39" s="16"/>
      <c r="G39" s="59"/>
      <c r="H39" s="90"/>
      <c r="I39" s="91"/>
      <c r="J39" s="92"/>
      <c r="K39" s="93"/>
      <c r="L39" s="59"/>
      <c r="M39" s="90"/>
      <c r="N39" s="91"/>
      <c r="O39" s="22"/>
      <c r="P39" s="41" t="s">
        <v>20</v>
      </c>
      <c r="Q39" s="40"/>
      <c r="R39" s="17"/>
      <c r="S39" s="18"/>
      <c r="T39" s="22"/>
      <c r="U39" s="41" t="s">
        <v>20</v>
      </c>
      <c r="V39" s="16"/>
      <c r="W39" s="19"/>
      <c r="X39" s="16"/>
      <c r="Y39" s="22"/>
      <c r="Z39" s="42"/>
      <c r="AA39" s="16"/>
      <c r="AB39" s="19"/>
    </row>
    <row r="40" spans="1:28" ht="13.5" thickBot="1">
      <c r="A40" s="14"/>
      <c r="B40" s="14"/>
      <c r="C40" s="23"/>
      <c r="D40" s="14"/>
      <c r="E40" s="14"/>
      <c r="F40" s="14"/>
      <c r="G40" s="58"/>
      <c r="H40" s="86"/>
      <c r="I40" s="94"/>
      <c r="J40" s="89"/>
      <c r="K40" s="89"/>
      <c r="L40" s="58"/>
      <c r="M40" s="86"/>
      <c r="N40" s="94"/>
      <c r="O40" s="14"/>
      <c r="P40" s="34"/>
      <c r="Q40" s="23"/>
      <c r="R40" s="15"/>
      <c r="S40" s="15"/>
      <c r="T40" s="14"/>
      <c r="U40" s="34"/>
      <c r="V40" s="14"/>
      <c r="W40" s="14"/>
      <c r="X40" s="14"/>
      <c r="Y40" s="14"/>
      <c r="Z40" s="27"/>
      <c r="AA40" s="14"/>
      <c r="AB40" s="14"/>
    </row>
    <row r="41" spans="1:28" ht="12.75">
      <c r="A41" s="20" t="s">
        <v>2</v>
      </c>
      <c r="B41" s="43" t="s">
        <v>9</v>
      </c>
      <c r="C41" s="37"/>
      <c r="D41" s="12"/>
      <c r="E41" s="48"/>
      <c r="F41" s="12"/>
      <c r="G41" s="65" t="s">
        <v>11</v>
      </c>
      <c r="H41" s="66">
        <f>SUM(H42:H50)</f>
        <v>1</v>
      </c>
      <c r="I41" s="67">
        <f>SUM(I42:I50)</f>
        <v>10000</v>
      </c>
      <c r="J41" s="95"/>
      <c r="K41" s="96"/>
      <c r="L41" s="65" t="s">
        <v>11</v>
      </c>
      <c r="M41" s="66">
        <f>SUM(M42:M50)</f>
        <v>1</v>
      </c>
      <c r="N41" s="67">
        <f>SUM(N42:N50)</f>
        <v>50000</v>
      </c>
      <c r="O41" s="48"/>
      <c r="P41" s="43" t="s">
        <v>11</v>
      </c>
      <c r="Q41" s="38">
        <f>SUM(Q42:Q50)</f>
        <v>0.9999999999999999</v>
      </c>
      <c r="R41" s="39">
        <f>SUM(R42:R50)</f>
        <v>500000</v>
      </c>
      <c r="S41" s="13"/>
      <c r="T41" s="48"/>
      <c r="U41" s="43" t="s">
        <v>11</v>
      </c>
      <c r="V41" s="38">
        <f>SUM(V42:V50)</f>
        <v>1</v>
      </c>
      <c r="W41" s="39">
        <f>SUM(W42:W50)</f>
        <v>1000000</v>
      </c>
      <c r="X41" s="12"/>
      <c r="Y41" s="48"/>
      <c r="Z41" s="43" t="s">
        <v>11</v>
      </c>
      <c r="AA41" s="38">
        <f>SUM(AA42:AA50)</f>
        <v>1</v>
      </c>
      <c r="AB41" s="39">
        <f>SUM(AB42:AB50)</f>
        <v>5000000</v>
      </c>
    </row>
    <row r="42" spans="1:28" ht="12.75">
      <c r="A42" s="21"/>
      <c r="B42" s="14" t="s">
        <v>15</v>
      </c>
      <c r="C42" s="23">
        <v>-0.1</v>
      </c>
      <c r="D42" s="14"/>
      <c r="E42" s="21" t="s">
        <v>51</v>
      </c>
      <c r="F42" s="14" t="s">
        <v>133</v>
      </c>
      <c r="G42" s="53" t="s">
        <v>157</v>
      </c>
      <c r="H42" s="86">
        <v>0.16</v>
      </c>
      <c r="I42" s="87">
        <f>H42*$E$9</f>
        <v>1600</v>
      </c>
      <c r="J42" s="88" t="s">
        <v>51</v>
      </c>
      <c r="K42" s="57" t="s">
        <v>143</v>
      </c>
      <c r="L42" s="70" t="s">
        <v>136</v>
      </c>
      <c r="M42" s="86">
        <v>0.14</v>
      </c>
      <c r="N42" s="87">
        <f aca="true" t="shared" si="2" ref="N42:N48">M42*$J$9</f>
        <v>7000.000000000001</v>
      </c>
      <c r="O42" s="21" t="s">
        <v>51</v>
      </c>
      <c r="P42" s="32" t="s">
        <v>73</v>
      </c>
      <c r="Q42" s="23">
        <v>0.21</v>
      </c>
      <c r="R42" s="11">
        <f>Q42*$O$9</f>
        <v>105000</v>
      </c>
      <c r="S42" s="15"/>
      <c r="T42" s="21" t="s">
        <v>51</v>
      </c>
      <c r="U42" s="32" t="s">
        <v>87</v>
      </c>
      <c r="V42" s="24">
        <v>0.1</v>
      </c>
      <c r="W42" s="11">
        <f>V42*$T$9</f>
        <v>100000</v>
      </c>
      <c r="X42" s="14"/>
      <c r="Y42" s="21" t="s">
        <v>51</v>
      </c>
      <c r="Z42" s="25" t="s">
        <v>87</v>
      </c>
      <c r="AA42" s="24">
        <v>0.1</v>
      </c>
      <c r="AB42" s="11">
        <f>AA42*$Y$9</f>
        <v>500000</v>
      </c>
    </row>
    <row r="43" spans="1:28" ht="12.75">
      <c r="A43" s="21"/>
      <c r="B43" s="14" t="s">
        <v>5</v>
      </c>
      <c r="C43" s="31">
        <v>0.6</v>
      </c>
      <c r="D43" s="14"/>
      <c r="E43" s="21" t="s">
        <v>52</v>
      </c>
      <c r="F43" s="14"/>
      <c r="G43" s="53"/>
      <c r="H43" s="86"/>
      <c r="I43" s="87"/>
      <c r="J43" s="88" t="s">
        <v>52</v>
      </c>
      <c r="K43" s="57" t="s">
        <v>142</v>
      </c>
      <c r="L43" s="70" t="s">
        <v>137</v>
      </c>
      <c r="M43" s="86">
        <v>0.04</v>
      </c>
      <c r="N43" s="87">
        <f t="shared" si="2"/>
        <v>2000</v>
      </c>
      <c r="O43" s="21" t="s">
        <v>52</v>
      </c>
      <c r="P43" s="32" t="s">
        <v>84</v>
      </c>
      <c r="Q43" s="23">
        <v>0.12</v>
      </c>
      <c r="R43" s="11">
        <f>Q43*$O$9</f>
        <v>60000</v>
      </c>
      <c r="S43" s="15"/>
      <c r="T43" s="21" t="s">
        <v>52</v>
      </c>
      <c r="U43" s="32" t="s">
        <v>66</v>
      </c>
      <c r="V43" s="23">
        <v>0.09</v>
      </c>
      <c r="W43" s="11">
        <f>V43*$T$9</f>
        <v>90000</v>
      </c>
      <c r="X43" s="14"/>
      <c r="Y43" s="21" t="s">
        <v>52</v>
      </c>
      <c r="Z43" s="25" t="s">
        <v>89</v>
      </c>
      <c r="AA43" s="23">
        <v>0.09</v>
      </c>
      <c r="AB43" s="11">
        <f>AA43*$Y$9</f>
        <v>450000</v>
      </c>
    </row>
    <row r="44" spans="1:28" ht="12.75">
      <c r="A44" s="21"/>
      <c r="B44" s="14" t="s">
        <v>6</v>
      </c>
      <c r="C44" s="31">
        <v>0.15</v>
      </c>
      <c r="D44" s="14"/>
      <c r="E44" s="21" t="s">
        <v>53</v>
      </c>
      <c r="F44" s="14" t="s">
        <v>134</v>
      </c>
      <c r="G44" s="53" t="s">
        <v>138</v>
      </c>
      <c r="H44" s="86">
        <v>0.05</v>
      </c>
      <c r="I44" s="87">
        <f>H44*$E$9</f>
        <v>500</v>
      </c>
      <c r="J44" s="88" t="s">
        <v>53</v>
      </c>
      <c r="K44" s="57" t="s">
        <v>134</v>
      </c>
      <c r="L44" s="53" t="s">
        <v>138</v>
      </c>
      <c r="M44" s="86">
        <v>0.04</v>
      </c>
      <c r="N44" s="87">
        <f t="shared" si="2"/>
        <v>2000</v>
      </c>
      <c r="O44" s="21" t="s">
        <v>53</v>
      </c>
      <c r="P44" s="33" t="s">
        <v>85</v>
      </c>
      <c r="Q44" s="23">
        <v>0.09</v>
      </c>
      <c r="R44" s="11">
        <f>Q44*$O$9</f>
        <v>45000</v>
      </c>
      <c r="S44" s="15"/>
      <c r="T44" s="21" t="s">
        <v>53</v>
      </c>
      <c r="U44" s="33" t="s">
        <v>88</v>
      </c>
      <c r="V44" s="23">
        <v>0.06</v>
      </c>
      <c r="W44" s="11">
        <f>V44*$T$9</f>
        <v>60000</v>
      </c>
      <c r="X44" s="14"/>
      <c r="Y44" s="21" t="s">
        <v>53</v>
      </c>
      <c r="Z44" s="25" t="s">
        <v>90</v>
      </c>
      <c r="AA44" s="23">
        <v>0.06</v>
      </c>
      <c r="AB44" s="11">
        <f>AA44*$Y$9</f>
        <v>300000</v>
      </c>
    </row>
    <row r="45" spans="1:28" ht="12.75">
      <c r="A45" s="21"/>
      <c r="B45" s="14" t="s">
        <v>7</v>
      </c>
      <c r="C45" s="31">
        <v>0.25</v>
      </c>
      <c r="D45" s="14"/>
      <c r="E45" s="21" t="s">
        <v>117</v>
      </c>
      <c r="F45" s="52" t="s">
        <v>228</v>
      </c>
      <c r="G45" s="111" t="s">
        <v>139</v>
      </c>
      <c r="H45" s="138">
        <v>0.21</v>
      </c>
      <c r="I45" s="139">
        <f>H45*$E$9</f>
        <v>2100</v>
      </c>
      <c r="J45" s="140" t="s">
        <v>117</v>
      </c>
      <c r="K45" s="106" t="s">
        <v>141</v>
      </c>
      <c r="L45" s="111" t="s">
        <v>140</v>
      </c>
      <c r="M45" s="138">
        <v>0.2</v>
      </c>
      <c r="N45" s="139">
        <f t="shared" si="2"/>
        <v>10000</v>
      </c>
      <c r="O45" s="21" t="s">
        <v>117</v>
      </c>
      <c r="P45" s="33"/>
      <c r="Q45" s="23"/>
      <c r="R45" s="11"/>
      <c r="S45" s="15"/>
      <c r="T45" s="21" t="s">
        <v>54</v>
      </c>
      <c r="U45" s="33" t="s">
        <v>83</v>
      </c>
      <c r="V45" s="23">
        <v>0.17</v>
      </c>
      <c r="W45" s="11">
        <f>V45*$T$9</f>
        <v>170000</v>
      </c>
      <c r="X45" s="14"/>
      <c r="Y45" s="21" t="s">
        <v>54</v>
      </c>
      <c r="Z45" s="25" t="s">
        <v>83</v>
      </c>
      <c r="AA45" s="23">
        <v>0.17</v>
      </c>
      <c r="AB45" s="11">
        <f>AA45*$Y$9</f>
        <v>850000.0000000001</v>
      </c>
    </row>
    <row r="46" spans="1:28" ht="12.75">
      <c r="A46" s="21"/>
      <c r="B46" s="14"/>
      <c r="C46" s="23"/>
      <c r="D46" s="14"/>
      <c r="E46" s="21" t="s">
        <v>55</v>
      </c>
      <c r="F46" s="14" t="s">
        <v>131</v>
      </c>
      <c r="G46" s="111" t="s">
        <v>130</v>
      </c>
      <c r="H46" s="138">
        <v>0.18</v>
      </c>
      <c r="I46" s="139">
        <f>H46*$E$9</f>
        <v>1800</v>
      </c>
      <c r="J46" s="140" t="s">
        <v>55</v>
      </c>
      <c r="K46" s="106" t="s">
        <v>253</v>
      </c>
      <c r="L46" s="111" t="s">
        <v>254</v>
      </c>
      <c r="M46" s="138">
        <v>0.18</v>
      </c>
      <c r="N46" s="139">
        <f t="shared" si="2"/>
        <v>9000</v>
      </c>
      <c r="O46" s="21" t="s">
        <v>55</v>
      </c>
      <c r="P46" s="33" t="s">
        <v>86</v>
      </c>
      <c r="Q46" s="23">
        <v>0.18</v>
      </c>
      <c r="R46" s="11">
        <f>Q46*$O$9</f>
        <v>90000</v>
      </c>
      <c r="S46" s="15"/>
      <c r="T46" s="21" t="s">
        <v>55</v>
      </c>
      <c r="U46" s="33" t="s">
        <v>86</v>
      </c>
      <c r="V46" s="23">
        <v>0.18</v>
      </c>
      <c r="W46" s="11">
        <f>V46*$T$9</f>
        <v>180000</v>
      </c>
      <c r="X46" s="14"/>
      <c r="Y46" s="21" t="s">
        <v>55</v>
      </c>
      <c r="Z46" s="25" t="s">
        <v>91</v>
      </c>
      <c r="AA46" s="23">
        <v>0.18</v>
      </c>
      <c r="AB46" s="11">
        <f>AA46*$Y$9</f>
        <v>900000</v>
      </c>
    </row>
    <row r="47" spans="1:28" ht="12.75">
      <c r="A47" s="21"/>
      <c r="B47" s="14"/>
      <c r="C47" s="23"/>
      <c r="D47" s="14"/>
      <c r="E47" s="21" t="s">
        <v>219</v>
      </c>
      <c r="F47" s="14"/>
      <c r="G47" s="106"/>
      <c r="H47" s="104">
        <v>0.02</v>
      </c>
      <c r="I47" s="119">
        <f>H47*$E$9</f>
        <v>200</v>
      </c>
      <c r="J47" s="118" t="s">
        <v>219</v>
      </c>
      <c r="K47" s="101"/>
      <c r="L47" s="106"/>
      <c r="M47" s="104">
        <v>0.02</v>
      </c>
      <c r="N47" s="119">
        <f t="shared" si="2"/>
        <v>1000</v>
      </c>
      <c r="O47" s="21"/>
      <c r="P47" s="14"/>
      <c r="Q47" s="23"/>
      <c r="R47" s="11"/>
      <c r="S47" s="15"/>
      <c r="T47" s="21"/>
      <c r="U47" s="14"/>
      <c r="V47" s="23"/>
      <c r="W47" s="11"/>
      <c r="X47" s="14"/>
      <c r="Y47" s="21"/>
      <c r="Z47" s="14"/>
      <c r="AA47" s="23"/>
      <c r="AB47" s="11"/>
    </row>
    <row r="48" spans="1:28" ht="12.75">
      <c r="A48" s="21"/>
      <c r="B48" s="14" t="s">
        <v>163</v>
      </c>
      <c r="C48" s="23" t="s">
        <v>168</v>
      </c>
      <c r="D48" s="14"/>
      <c r="E48" s="21" t="s">
        <v>6</v>
      </c>
      <c r="F48" s="14" t="s">
        <v>132</v>
      </c>
      <c r="G48" s="111" t="s">
        <v>145</v>
      </c>
      <c r="H48" s="138">
        <v>0.38</v>
      </c>
      <c r="I48" s="139">
        <f>H48*$E$9</f>
        <v>3800</v>
      </c>
      <c r="J48" s="140" t="s">
        <v>6</v>
      </c>
      <c r="K48" s="141" t="s">
        <v>128</v>
      </c>
      <c r="L48" s="111" t="s">
        <v>129</v>
      </c>
      <c r="M48" s="138">
        <v>0.38</v>
      </c>
      <c r="N48" s="139">
        <f t="shared" si="2"/>
        <v>19000</v>
      </c>
      <c r="O48" s="21" t="s">
        <v>6</v>
      </c>
      <c r="P48" s="28" t="s">
        <v>62</v>
      </c>
      <c r="Q48" s="23">
        <v>0.15</v>
      </c>
      <c r="R48" s="11">
        <f>Q48*$O$9</f>
        <v>75000</v>
      </c>
      <c r="S48" s="15"/>
      <c r="T48" s="21" t="s">
        <v>6</v>
      </c>
      <c r="U48" s="28" t="s">
        <v>62</v>
      </c>
      <c r="V48" s="23">
        <v>0.15</v>
      </c>
      <c r="W48" s="11">
        <f>V48*$T$9</f>
        <v>150000</v>
      </c>
      <c r="X48" s="14"/>
      <c r="Y48" s="21" t="s">
        <v>6</v>
      </c>
      <c r="Z48" s="28" t="s">
        <v>62</v>
      </c>
      <c r="AA48" s="23">
        <v>0.15</v>
      </c>
      <c r="AB48" s="11">
        <f>AA48*$Y$9</f>
        <v>750000</v>
      </c>
    </row>
    <row r="49" spans="1:28" ht="12.75">
      <c r="A49" s="21"/>
      <c r="B49" s="14"/>
      <c r="C49" s="23" t="s">
        <v>169</v>
      </c>
      <c r="D49" s="14"/>
      <c r="E49" s="21"/>
      <c r="F49" s="14"/>
      <c r="G49" s="111"/>
      <c r="H49" s="138"/>
      <c r="I49" s="139"/>
      <c r="J49" s="140"/>
      <c r="K49" s="141"/>
      <c r="L49" s="111"/>
      <c r="M49" s="138"/>
      <c r="N49" s="139"/>
      <c r="O49" s="21"/>
      <c r="P49" s="28" t="s">
        <v>63</v>
      </c>
      <c r="Q49" s="23"/>
      <c r="R49" s="11"/>
      <c r="S49" s="15"/>
      <c r="T49" s="21"/>
      <c r="U49" s="28" t="s">
        <v>63</v>
      </c>
      <c r="V49" s="23"/>
      <c r="W49" s="11"/>
      <c r="X49" s="14"/>
      <c r="Y49" s="21"/>
      <c r="Z49" s="28" t="s">
        <v>63</v>
      </c>
      <c r="AA49" s="23"/>
      <c r="AB49" s="11"/>
    </row>
    <row r="50" spans="1:28" ht="12.75">
      <c r="A50" s="21"/>
      <c r="B50" s="14"/>
      <c r="C50" s="23"/>
      <c r="D50" s="14"/>
      <c r="E50" s="21" t="s">
        <v>12</v>
      </c>
      <c r="F50" s="14"/>
      <c r="G50" s="103"/>
      <c r="H50" s="138">
        <v>0</v>
      </c>
      <c r="I50" s="139">
        <f>H50*$E$9</f>
        <v>0</v>
      </c>
      <c r="J50" s="140" t="s">
        <v>12</v>
      </c>
      <c r="K50" s="141"/>
      <c r="L50" s="103"/>
      <c r="M50" s="138">
        <v>0</v>
      </c>
      <c r="N50" s="139">
        <f>M50*$J$9</f>
        <v>0</v>
      </c>
      <c r="O50" s="21" t="s">
        <v>12</v>
      </c>
      <c r="P50" s="34" t="s">
        <v>23</v>
      </c>
      <c r="Q50" s="23">
        <v>0.25</v>
      </c>
      <c r="R50" s="11">
        <f>Q50*$O$9</f>
        <v>125000</v>
      </c>
      <c r="S50" s="15"/>
      <c r="T50" s="21" t="s">
        <v>12</v>
      </c>
      <c r="U50" s="34" t="s">
        <v>23</v>
      </c>
      <c r="V50" s="23">
        <v>0.25</v>
      </c>
      <c r="W50" s="11">
        <f>V50*$T$9</f>
        <v>250000</v>
      </c>
      <c r="X50" s="14"/>
      <c r="Y50" s="21" t="s">
        <v>12</v>
      </c>
      <c r="Z50" s="36" t="s">
        <v>27</v>
      </c>
      <c r="AA50" s="23">
        <v>0.25</v>
      </c>
      <c r="AB50" s="11">
        <f>AA50*$Y$9</f>
        <v>1250000</v>
      </c>
    </row>
    <row r="51" spans="1:28" ht="12.75">
      <c r="A51" s="21"/>
      <c r="B51" s="14"/>
      <c r="C51" s="23"/>
      <c r="D51" s="14"/>
      <c r="E51" s="21"/>
      <c r="F51" s="14"/>
      <c r="G51" s="103"/>
      <c r="H51" s="138"/>
      <c r="I51" s="139"/>
      <c r="J51" s="140"/>
      <c r="K51" s="141"/>
      <c r="L51" s="103"/>
      <c r="M51" s="138"/>
      <c r="N51" s="139"/>
      <c r="O51" s="21"/>
      <c r="P51" s="34" t="s">
        <v>46</v>
      </c>
      <c r="Q51" s="23"/>
      <c r="R51" s="11"/>
      <c r="S51" s="15"/>
      <c r="T51" s="21"/>
      <c r="U51" s="34" t="s">
        <v>46</v>
      </c>
      <c r="V51" s="23"/>
      <c r="W51" s="11"/>
      <c r="X51" s="14"/>
      <c r="Y51" s="21"/>
      <c r="Z51" s="36" t="s">
        <v>28</v>
      </c>
      <c r="AA51" s="23"/>
      <c r="AB51" s="11"/>
    </row>
    <row r="52" spans="1:28" ht="12.75">
      <c r="A52" s="21"/>
      <c r="B52" s="14"/>
      <c r="C52" s="23"/>
      <c r="D52" s="14"/>
      <c r="E52" s="21"/>
      <c r="F52" s="14"/>
      <c r="G52" s="111"/>
      <c r="H52" s="138"/>
      <c r="I52" s="139"/>
      <c r="J52" s="140"/>
      <c r="K52" s="141"/>
      <c r="L52" s="103"/>
      <c r="M52" s="138"/>
      <c r="N52" s="139"/>
      <c r="O52" s="21"/>
      <c r="P52" s="34" t="s">
        <v>24</v>
      </c>
      <c r="Q52" s="23"/>
      <c r="R52" s="11"/>
      <c r="S52" s="15"/>
      <c r="T52" s="21"/>
      <c r="U52" s="34" t="s">
        <v>24</v>
      </c>
      <c r="V52" s="23"/>
      <c r="W52" s="11"/>
      <c r="X52" s="14"/>
      <c r="Y52" s="21"/>
      <c r="Z52" s="27"/>
      <c r="AA52" s="23"/>
      <c r="AB52" s="11"/>
    </row>
    <row r="53" spans="1:28" ht="12.75">
      <c r="A53" s="21"/>
      <c r="B53" s="14"/>
      <c r="C53" s="23"/>
      <c r="D53" s="14"/>
      <c r="E53" s="21"/>
      <c r="F53" s="14"/>
      <c r="G53" s="103"/>
      <c r="H53" s="138"/>
      <c r="I53" s="139"/>
      <c r="J53" s="140"/>
      <c r="K53" s="141"/>
      <c r="L53" s="103"/>
      <c r="M53" s="138"/>
      <c r="N53" s="139"/>
      <c r="O53" s="21"/>
      <c r="P53" s="34" t="s">
        <v>25</v>
      </c>
      <c r="Q53" s="23"/>
      <c r="R53" s="11"/>
      <c r="S53" s="15"/>
      <c r="T53" s="21"/>
      <c r="U53" s="34" t="s">
        <v>25</v>
      </c>
      <c r="V53" s="23"/>
      <c r="W53" s="11"/>
      <c r="X53" s="14"/>
      <c r="Y53" s="21"/>
      <c r="Z53" s="27"/>
      <c r="AA53" s="23"/>
      <c r="AB53" s="11"/>
    </row>
    <row r="54" spans="1:28" ht="12.75">
      <c r="A54" s="21"/>
      <c r="B54" s="14"/>
      <c r="C54" s="23"/>
      <c r="D54" s="14"/>
      <c r="E54" s="21"/>
      <c r="F54" s="14"/>
      <c r="G54" s="103"/>
      <c r="H54" s="138"/>
      <c r="I54" s="139"/>
      <c r="J54" s="140"/>
      <c r="K54" s="141"/>
      <c r="L54" s="103"/>
      <c r="M54" s="138"/>
      <c r="N54" s="139"/>
      <c r="O54" s="21"/>
      <c r="P54" s="34" t="s">
        <v>26</v>
      </c>
      <c r="Q54" s="23"/>
      <c r="R54" s="11"/>
      <c r="S54" s="15"/>
      <c r="T54" s="21"/>
      <c r="U54" s="34" t="s">
        <v>26</v>
      </c>
      <c r="V54" s="14"/>
      <c r="W54" s="10"/>
      <c r="X54" s="14"/>
      <c r="Y54" s="21"/>
      <c r="Z54" s="29"/>
      <c r="AA54" s="14"/>
      <c r="AB54" s="10"/>
    </row>
    <row r="55" spans="1:28" ht="13.5" thickBot="1">
      <c r="A55" s="22"/>
      <c r="B55" s="16"/>
      <c r="C55" s="40"/>
      <c r="D55" s="16"/>
      <c r="E55" s="22"/>
      <c r="F55" s="16"/>
      <c r="G55" s="137"/>
      <c r="H55" s="142"/>
      <c r="I55" s="143"/>
      <c r="J55" s="144"/>
      <c r="K55" s="145"/>
      <c r="L55" s="137"/>
      <c r="M55" s="142"/>
      <c r="N55" s="143"/>
      <c r="O55" s="22"/>
      <c r="P55" s="44" t="s">
        <v>47</v>
      </c>
      <c r="Q55" s="40"/>
      <c r="R55" s="17"/>
      <c r="S55" s="18"/>
      <c r="T55" s="22"/>
      <c r="U55" s="45" t="s">
        <v>48</v>
      </c>
      <c r="V55" s="16"/>
      <c r="W55" s="19"/>
      <c r="X55" s="16"/>
      <c r="Y55" s="22"/>
      <c r="Z55" s="46"/>
      <c r="AA55" s="16"/>
      <c r="AB55" s="19"/>
    </row>
    <row r="56" spans="1:28" ht="13.5" thickBot="1">
      <c r="A56" s="14"/>
      <c r="B56" s="14"/>
      <c r="C56" s="23"/>
      <c r="D56" s="14"/>
      <c r="E56" s="14"/>
      <c r="F56" s="14"/>
      <c r="G56" s="121"/>
      <c r="H56" s="138"/>
      <c r="I56" s="146"/>
      <c r="J56" s="141"/>
      <c r="K56" s="141"/>
      <c r="L56" s="121"/>
      <c r="M56" s="138"/>
      <c r="N56" s="146"/>
      <c r="O56" s="14"/>
      <c r="P56" s="35"/>
      <c r="Q56" s="23"/>
      <c r="R56" s="15"/>
      <c r="S56" s="15"/>
      <c r="T56" s="14"/>
      <c r="U56" s="36"/>
      <c r="V56" s="14"/>
      <c r="W56" s="14"/>
      <c r="X56" s="14"/>
      <c r="Y56" s="14"/>
      <c r="Z56" s="29"/>
      <c r="AA56" s="14"/>
      <c r="AB56" s="14"/>
    </row>
    <row r="57" spans="1:28" ht="12.75">
      <c r="A57" s="20" t="s">
        <v>3</v>
      </c>
      <c r="B57" s="43" t="s">
        <v>3</v>
      </c>
      <c r="C57" s="37"/>
      <c r="D57" s="12"/>
      <c r="E57" s="48"/>
      <c r="F57" s="12"/>
      <c r="G57" s="130" t="s">
        <v>11</v>
      </c>
      <c r="H57" s="131">
        <f>SUM(H58:H66)</f>
        <v>1</v>
      </c>
      <c r="I57" s="132">
        <f>SUM(I58:I66)</f>
        <v>10000</v>
      </c>
      <c r="J57" s="149"/>
      <c r="K57" s="150"/>
      <c r="L57" s="151" t="s">
        <v>11</v>
      </c>
      <c r="M57" s="152">
        <f>SUM(M58:M66)</f>
        <v>1</v>
      </c>
      <c r="N57" s="153">
        <f>SUM(N58:N66)</f>
        <v>50000</v>
      </c>
      <c r="O57" s="48"/>
      <c r="P57" s="43" t="s">
        <v>11</v>
      </c>
      <c r="Q57" s="38">
        <f>SUM(Q58:Q66)</f>
        <v>1</v>
      </c>
      <c r="R57" s="39">
        <f>SUM(R58:R66)</f>
        <v>500000</v>
      </c>
      <c r="S57" s="13"/>
      <c r="T57" s="48"/>
      <c r="U57" s="43" t="s">
        <v>11</v>
      </c>
      <c r="V57" s="38">
        <f>SUM(V58:V66)</f>
        <v>1</v>
      </c>
      <c r="W57" s="39">
        <f>SUM(W58:W66)</f>
        <v>1000000</v>
      </c>
      <c r="X57" s="12"/>
      <c r="Y57" s="48"/>
      <c r="Z57" s="43" t="s">
        <v>11</v>
      </c>
      <c r="AA57" s="38">
        <f>SUM(AA58:AA66)</f>
        <v>1</v>
      </c>
      <c r="AB57" s="39">
        <f>SUM(AB58:AB66)</f>
        <v>5000000</v>
      </c>
    </row>
    <row r="58" spans="1:28" ht="12.75">
      <c r="A58" s="21"/>
      <c r="B58" s="14" t="s">
        <v>15</v>
      </c>
      <c r="C58" s="23">
        <v>-0.125</v>
      </c>
      <c r="D58" s="14"/>
      <c r="E58" s="21" t="s">
        <v>51</v>
      </c>
      <c r="F58" s="14" t="s">
        <v>133</v>
      </c>
      <c r="G58" s="111" t="s">
        <v>157</v>
      </c>
      <c r="H58" s="138">
        <v>0.18</v>
      </c>
      <c r="I58" s="139">
        <f aca="true" t="shared" si="3" ref="I58:I64">H58*$E$9</f>
        <v>1800</v>
      </c>
      <c r="J58" s="154" t="s">
        <v>51</v>
      </c>
      <c r="K58" s="155" t="s">
        <v>152</v>
      </c>
      <c r="L58" s="110" t="s">
        <v>181</v>
      </c>
      <c r="M58" s="156">
        <v>0.29</v>
      </c>
      <c r="N58" s="157">
        <f>M58*$J$9</f>
        <v>14499.999999999998</v>
      </c>
      <c r="O58" s="21" t="s">
        <v>51</v>
      </c>
      <c r="P58" s="25" t="s">
        <v>92</v>
      </c>
      <c r="Q58" s="23">
        <v>0.16</v>
      </c>
      <c r="R58" s="11">
        <f>Q58*$O$9</f>
        <v>80000</v>
      </c>
      <c r="S58" s="15"/>
      <c r="T58" s="21" t="s">
        <v>51</v>
      </c>
      <c r="U58" s="25" t="s">
        <v>96</v>
      </c>
      <c r="V58" s="23">
        <v>0.16</v>
      </c>
      <c r="W58" s="11">
        <f>V58*$T$9</f>
        <v>160000</v>
      </c>
      <c r="X58" s="14"/>
      <c r="Y58" s="21" t="s">
        <v>51</v>
      </c>
      <c r="Z58" s="25" t="s">
        <v>96</v>
      </c>
      <c r="AA58" s="23">
        <v>0.16</v>
      </c>
      <c r="AB58" s="11">
        <f>AA58*$Y$9</f>
        <v>800000</v>
      </c>
    </row>
    <row r="59" spans="1:28" ht="12.75">
      <c r="A59" s="21"/>
      <c r="B59" s="14" t="s">
        <v>5</v>
      </c>
      <c r="C59" s="31">
        <v>0.7</v>
      </c>
      <c r="D59" s="14"/>
      <c r="E59" s="21" t="s">
        <v>52</v>
      </c>
      <c r="F59" s="14" t="s">
        <v>154</v>
      </c>
      <c r="G59" s="111" t="s">
        <v>155</v>
      </c>
      <c r="H59" s="138">
        <v>0.12</v>
      </c>
      <c r="I59" s="139">
        <f t="shared" si="3"/>
        <v>1200</v>
      </c>
      <c r="J59" s="154" t="s">
        <v>52</v>
      </c>
      <c r="K59" s="155" t="s">
        <v>153</v>
      </c>
      <c r="L59" s="110" t="s">
        <v>182</v>
      </c>
      <c r="M59" s="156">
        <v>0.13</v>
      </c>
      <c r="N59" s="157">
        <f>M59*$J$9</f>
        <v>6500</v>
      </c>
      <c r="O59" s="21" t="s">
        <v>52</v>
      </c>
      <c r="P59" s="25" t="s">
        <v>93</v>
      </c>
      <c r="Q59" s="23">
        <v>0.11</v>
      </c>
      <c r="R59" s="11">
        <f>Q59*$O$9</f>
        <v>55000</v>
      </c>
      <c r="S59" s="15"/>
      <c r="T59" s="21" t="s">
        <v>52</v>
      </c>
      <c r="U59" s="25" t="s">
        <v>93</v>
      </c>
      <c r="V59" s="23">
        <v>0.11</v>
      </c>
      <c r="W59" s="11">
        <f>V59*$T$9</f>
        <v>110000</v>
      </c>
      <c r="X59" s="14"/>
      <c r="Y59" s="21" t="s">
        <v>52</v>
      </c>
      <c r="Z59" s="25"/>
      <c r="AA59" s="23"/>
      <c r="AB59" s="11"/>
    </row>
    <row r="60" spans="1:28" ht="12.75">
      <c r="A60" s="21"/>
      <c r="B60" s="14" t="s">
        <v>6</v>
      </c>
      <c r="C60" s="47">
        <v>0.1</v>
      </c>
      <c r="D60" s="14"/>
      <c r="E60" s="21" t="s">
        <v>53</v>
      </c>
      <c r="F60" s="57" t="s">
        <v>156</v>
      </c>
      <c r="G60" s="111" t="s">
        <v>160</v>
      </c>
      <c r="H60" s="138">
        <v>0.09</v>
      </c>
      <c r="I60" s="139">
        <f t="shared" si="3"/>
        <v>900</v>
      </c>
      <c r="J60" s="154" t="s">
        <v>53</v>
      </c>
      <c r="K60" s="155" t="s">
        <v>156</v>
      </c>
      <c r="L60" s="110" t="s">
        <v>160</v>
      </c>
      <c r="M60" s="156">
        <v>0.14</v>
      </c>
      <c r="N60" s="157">
        <f>M60*$J$9</f>
        <v>7000.000000000001</v>
      </c>
      <c r="O60" s="21" t="s">
        <v>53</v>
      </c>
      <c r="P60" s="25" t="s">
        <v>85</v>
      </c>
      <c r="Q60" s="23">
        <v>0.1</v>
      </c>
      <c r="R60" s="11">
        <f>Q60*$O$9</f>
        <v>50000</v>
      </c>
      <c r="S60" s="15"/>
      <c r="T60" s="21" t="s">
        <v>53</v>
      </c>
      <c r="U60" s="25" t="s">
        <v>85</v>
      </c>
      <c r="V60" s="23">
        <v>0.1</v>
      </c>
      <c r="W60" s="11">
        <f>V60*$T$9</f>
        <v>100000</v>
      </c>
      <c r="X60" s="14"/>
      <c r="Y60" s="21" t="s">
        <v>53</v>
      </c>
      <c r="Z60" s="25" t="s">
        <v>97</v>
      </c>
      <c r="AA60" s="23">
        <v>0.21</v>
      </c>
      <c r="AB60" s="11">
        <f>AA60*$Y$9</f>
        <v>1050000</v>
      </c>
    </row>
    <row r="61" spans="1:28" ht="12.75">
      <c r="A61" s="21"/>
      <c r="B61" s="14" t="s">
        <v>7</v>
      </c>
      <c r="C61" s="31">
        <v>0.2</v>
      </c>
      <c r="D61" s="14"/>
      <c r="E61" s="21" t="s">
        <v>117</v>
      </c>
      <c r="F61" s="14" t="s">
        <v>228</v>
      </c>
      <c r="G61" s="111" t="s">
        <v>139</v>
      </c>
      <c r="H61" s="138">
        <v>0.17</v>
      </c>
      <c r="I61" s="139">
        <f t="shared" si="3"/>
        <v>1700.0000000000002</v>
      </c>
      <c r="J61" s="154" t="s">
        <v>117</v>
      </c>
      <c r="K61" s="155"/>
      <c r="L61" s="110"/>
      <c r="M61" s="156"/>
      <c r="N61" s="157"/>
      <c r="O61" s="21" t="s">
        <v>117</v>
      </c>
      <c r="P61" s="25" t="s">
        <v>94</v>
      </c>
      <c r="Q61" s="23">
        <v>0.12</v>
      </c>
      <c r="R61" s="11">
        <f>Q61*$O$9</f>
        <v>60000</v>
      </c>
      <c r="S61" s="15"/>
      <c r="T61" s="21" t="s">
        <v>54</v>
      </c>
      <c r="U61" s="25" t="s">
        <v>78</v>
      </c>
      <c r="V61" s="23">
        <v>0.12</v>
      </c>
      <c r="W61" s="11">
        <f>V61*$T$9</f>
        <v>120000</v>
      </c>
      <c r="X61" s="14"/>
      <c r="Y61" s="21" t="s">
        <v>54</v>
      </c>
      <c r="Z61" s="25" t="s">
        <v>78</v>
      </c>
      <c r="AA61" s="23">
        <v>0.12</v>
      </c>
      <c r="AB61" s="11">
        <f>AA61*$Y$9</f>
        <v>600000</v>
      </c>
    </row>
    <row r="62" spans="1:28" ht="12.75">
      <c r="A62" s="21"/>
      <c r="B62" s="14"/>
      <c r="C62" s="23"/>
      <c r="D62" s="14"/>
      <c r="E62" s="21" t="s">
        <v>55</v>
      </c>
      <c r="F62" s="14" t="s">
        <v>230</v>
      </c>
      <c r="G62" s="111" t="s">
        <v>130</v>
      </c>
      <c r="H62" s="138">
        <v>0.24</v>
      </c>
      <c r="I62" s="139">
        <f t="shared" si="3"/>
        <v>2400</v>
      </c>
      <c r="J62" s="154" t="s">
        <v>55</v>
      </c>
      <c r="K62" s="155" t="s">
        <v>253</v>
      </c>
      <c r="L62" s="110" t="s">
        <v>259</v>
      </c>
      <c r="M62" s="156">
        <v>0.24</v>
      </c>
      <c r="N62" s="157">
        <f>M62*$J$9</f>
        <v>12000</v>
      </c>
      <c r="O62" s="21" t="s">
        <v>55</v>
      </c>
      <c r="P62" s="25" t="s">
        <v>95</v>
      </c>
      <c r="Q62" s="23">
        <v>0.21</v>
      </c>
      <c r="R62" s="11">
        <f>Q62*$O$9</f>
        <v>105000</v>
      </c>
      <c r="S62" s="15"/>
      <c r="T62" s="21" t="s">
        <v>55</v>
      </c>
      <c r="U62" s="25" t="s">
        <v>95</v>
      </c>
      <c r="V62" s="23">
        <v>0.21</v>
      </c>
      <c r="W62" s="11">
        <f>V62*$T$9</f>
        <v>210000</v>
      </c>
      <c r="X62" s="14"/>
      <c r="Y62" s="21" t="s">
        <v>55</v>
      </c>
      <c r="Z62" s="25" t="s">
        <v>95</v>
      </c>
      <c r="AA62" s="23">
        <v>0.21</v>
      </c>
      <c r="AB62" s="11">
        <f>AA62*$Y$9</f>
        <v>1050000</v>
      </c>
    </row>
    <row r="63" spans="1:28" ht="12.75">
      <c r="A63" s="21"/>
      <c r="B63" s="14"/>
      <c r="C63" s="23"/>
      <c r="D63" s="14"/>
      <c r="E63" s="21" t="s">
        <v>219</v>
      </c>
      <c r="F63" s="14"/>
      <c r="G63" s="106"/>
      <c r="H63" s="104">
        <v>0.02</v>
      </c>
      <c r="I63" s="119">
        <f t="shared" si="3"/>
        <v>200</v>
      </c>
      <c r="J63" s="154" t="s">
        <v>219</v>
      </c>
      <c r="K63" s="155"/>
      <c r="L63" s="155"/>
      <c r="M63" s="156">
        <v>0.02</v>
      </c>
      <c r="N63" s="157">
        <f>M63*$J$9</f>
        <v>1000</v>
      </c>
      <c r="O63" s="21"/>
      <c r="P63" s="14"/>
      <c r="Q63" s="23"/>
      <c r="R63" s="11"/>
      <c r="S63" s="15"/>
      <c r="T63" s="21"/>
      <c r="U63" s="14"/>
      <c r="V63" s="23"/>
      <c r="W63" s="11"/>
      <c r="X63" s="14"/>
      <c r="Y63" s="21"/>
      <c r="Z63" s="14"/>
      <c r="AA63" s="23"/>
      <c r="AB63" s="11"/>
    </row>
    <row r="64" spans="1:28" ht="12.75">
      <c r="A64" s="21"/>
      <c r="B64" s="14" t="s">
        <v>163</v>
      </c>
      <c r="C64" s="23" t="s">
        <v>170</v>
      </c>
      <c r="D64" s="14"/>
      <c r="E64" s="21" t="s">
        <v>6</v>
      </c>
      <c r="F64" s="14" t="s">
        <v>132</v>
      </c>
      <c r="G64" s="111" t="s">
        <v>145</v>
      </c>
      <c r="H64" s="138">
        <v>0.18</v>
      </c>
      <c r="I64" s="139">
        <f t="shared" si="3"/>
        <v>1800</v>
      </c>
      <c r="J64" s="154" t="s">
        <v>6</v>
      </c>
      <c r="K64" s="155" t="s">
        <v>128</v>
      </c>
      <c r="L64" s="110" t="s">
        <v>129</v>
      </c>
      <c r="M64" s="156">
        <v>0.18</v>
      </c>
      <c r="N64" s="157">
        <f>M64*$J$9</f>
        <v>9000</v>
      </c>
      <c r="O64" s="21" t="s">
        <v>6</v>
      </c>
      <c r="P64" s="28" t="s">
        <v>64</v>
      </c>
      <c r="Q64" s="23">
        <v>0.1</v>
      </c>
      <c r="R64" s="11">
        <f>Q64*$O$9</f>
        <v>50000</v>
      </c>
      <c r="S64" s="15"/>
      <c r="T64" s="21" t="s">
        <v>6</v>
      </c>
      <c r="U64" s="28" t="s">
        <v>64</v>
      </c>
      <c r="V64" s="23">
        <v>0.1</v>
      </c>
      <c r="W64" s="11">
        <f>V64*$T$9</f>
        <v>100000</v>
      </c>
      <c r="X64" s="14"/>
      <c r="Y64" s="21" t="s">
        <v>6</v>
      </c>
      <c r="Z64" s="28" t="s">
        <v>64</v>
      </c>
      <c r="AA64" s="23">
        <v>0.1</v>
      </c>
      <c r="AB64" s="11">
        <f>AA64*$Y$9</f>
        <v>500000</v>
      </c>
    </row>
    <row r="65" spans="1:28" ht="12.75">
      <c r="A65" s="21"/>
      <c r="B65" s="14"/>
      <c r="C65" s="23" t="s">
        <v>171</v>
      </c>
      <c r="D65" s="14"/>
      <c r="E65" s="21"/>
      <c r="F65" s="14"/>
      <c r="G65" s="111"/>
      <c r="H65" s="138"/>
      <c r="I65" s="139"/>
      <c r="J65" s="154"/>
      <c r="K65" s="155"/>
      <c r="L65" s="110"/>
      <c r="M65" s="156"/>
      <c r="N65" s="157"/>
      <c r="O65" s="21"/>
      <c r="P65" s="28" t="s">
        <v>63</v>
      </c>
      <c r="Q65" s="23"/>
      <c r="R65" s="11"/>
      <c r="S65" s="15"/>
      <c r="T65" s="21"/>
      <c r="U65" s="28" t="s">
        <v>63</v>
      </c>
      <c r="V65" s="23"/>
      <c r="W65" s="11"/>
      <c r="X65" s="14"/>
      <c r="Y65" s="21"/>
      <c r="Z65" s="28" t="s">
        <v>63</v>
      </c>
      <c r="AA65" s="23"/>
      <c r="AB65" s="11"/>
    </row>
    <row r="66" spans="1:28" ht="12.75">
      <c r="A66" s="21"/>
      <c r="B66" s="14"/>
      <c r="C66" s="23"/>
      <c r="D66" s="14"/>
      <c r="E66" s="21" t="s">
        <v>12</v>
      </c>
      <c r="F66" s="14"/>
      <c r="G66" s="103"/>
      <c r="H66" s="138">
        <v>0</v>
      </c>
      <c r="I66" s="139">
        <f>H66*$E$9</f>
        <v>0</v>
      </c>
      <c r="J66" s="154" t="s">
        <v>12</v>
      </c>
      <c r="K66" s="155"/>
      <c r="L66" s="158"/>
      <c r="M66" s="156">
        <v>0</v>
      </c>
      <c r="N66" s="157">
        <f>M66*$J$9</f>
        <v>0</v>
      </c>
      <c r="O66" s="21" t="s">
        <v>12</v>
      </c>
      <c r="P66" s="34" t="s">
        <v>29</v>
      </c>
      <c r="Q66" s="23">
        <v>0.2</v>
      </c>
      <c r="R66" s="11">
        <f>Q66*$O$9</f>
        <v>100000</v>
      </c>
      <c r="S66" s="15"/>
      <c r="T66" s="21" t="s">
        <v>12</v>
      </c>
      <c r="U66" s="35" t="s">
        <v>49</v>
      </c>
      <c r="V66" s="23">
        <v>0.2</v>
      </c>
      <c r="W66" s="11">
        <f>V66*$T$9</f>
        <v>200000</v>
      </c>
      <c r="X66" s="14"/>
      <c r="Y66" s="21" t="s">
        <v>12</v>
      </c>
      <c r="Z66" s="34" t="s">
        <v>35</v>
      </c>
      <c r="AA66" s="23">
        <v>0.2</v>
      </c>
      <c r="AB66" s="11">
        <f>AA66*$Y$9</f>
        <v>1000000</v>
      </c>
    </row>
    <row r="67" spans="1:28" ht="12.75">
      <c r="A67" s="21"/>
      <c r="B67" s="14"/>
      <c r="C67" s="23"/>
      <c r="D67" s="14"/>
      <c r="E67" s="21"/>
      <c r="F67" s="14"/>
      <c r="G67" s="121"/>
      <c r="H67" s="138"/>
      <c r="I67" s="139"/>
      <c r="J67" s="154"/>
      <c r="K67" s="155"/>
      <c r="L67" s="158"/>
      <c r="M67" s="156"/>
      <c r="N67" s="157"/>
      <c r="O67" s="21"/>
      <c r="P67" s="34" t="s">
        <v>30</v>
      </c>
      <c r="Q67" s="23"/>
      <c r="R67" s="11"/>
      <c r="S67" s="15"/>
      <c r="T67" s="21"/>
      <c r="U67" s="34" t="s">
        <v>30</v>
      </c>
      <c r="V67" s="23"/>
      <c r="W67" s="11"/>
      <c r="X67" s="14"/>
      <c r="Y67" s="21"/>
      <c r="Z67" s="35" t="s">
        <v>36</v>
      </c>
      <c r="AA67" s="23"/>
      <c r="AB67" s="11"/>
    </row>
    <row r="68" spans="1:28" ht="12.75">
      <c r="A68" s="21"/>
      <c r="B68" s="14"/>
      <c r="C68" s="23"/>
      <c r="D68" s="14"/>
      <c r="E68" s="21"/>
      <c r="F68" s="14"/>
      <c r="G68" s="103"/>
      <c r="H68" s="138"/>
      <c r="I68" s="139"/>
      <c r="J68" s="154" t="s">
        <v>239</v>
      </c>
      <c r="K68" s="155"/>
      <c r="L68" s="158"/>
      <c r="M68" s="156"/>
      <c r="N68" s="157"/>
      <c r="O68" s="21"/>
      <c r="P68" s="34" t="s">
        <v>31</v>
      </c>
      <c r="Q68" s="23"/>
      <c r="R68" s="11"/>
      <c r="S68" s="15"/>
      <c r="T68" s="21"/>
      <c r="U68" s="34" t="s">
        <v>31</v>
      </c>
      <c r="V68" s="23"/>
      <c r="W68" s="11"/>
      <c r="X68" s="14"/>
      <c r="Y68" s="21"/>
      <c r="Z68" s="27"/>
      <c r="AA68" s="23"/>
      <c r="AB68" s="11"/>
    </row>
    <row r="69" spans="1:28" ht="12.75">
      <c r="A69" s="21"/>
      <c r="B69" s="14"/>
      <c r="C69" s="23"/>
      <c r="D69" s="14"/>
      <c r="E69" s="21"/>
      <c r="F69" s="14"/>
      <c r="G69" s="103"/>
      <c r="H69" s="138"/>
      <c r="I69" s="139"/>
      <c r="J69" s="154"/>
      <c r="K69" s="155"/>
      <c r="L69" s="158"/>
      <c r="M69" s="156"/>
      <c r="N69" s="157"/>
      <c r="O69" s="21"/>
      <c r="P69" s="34" t="s">
        <v>32</v>
      </c>
      <c r="Q69" s="23"/>
      <c r="R69" s="11"/>
      <c r="S69" s="15"/>
      <c r="T69" s="21"/>
      <c r="U69" s="34" t="s">
        <v>32</v>
      </c>
      <c r="V69" s="23"/>
      <c r="W69" s="11"/>
      <c r="X69" s="14"/>
      <c r="Y69" s="21"/>
      <c r="Z69" s="27"/>
      <c r="AA69" s="23"/>
      <c r="AB69" s="11"/>
    </row>
    <row r="70" spans="1:28" ht="12.75">
      <c r="A70" s="21"/>
      <c r="B70" s="14"/>
      <c r="C70" s="23"/>
      <c r="D70" s="14"/>
      <c r="E70" s="21"/>
      <c r="F70" s="14"/>
      <c r="G70" s="103"/>
      <c r="H70" s="138"/>
      <c r="I70" s="139"/>
      <c r="J70" s="154"/>
      <c r="K70" s="155"/>
      <c r="L70" s="159"/>
      <c r="M70" s="156"/>
      <c r="N70" s="157"/>
      <c r="O70" s="21"/>
      <c r="P70" s="34" t="s">
        <v>33</v>
      </c>
      <c r="Q70" s="23"/>
      <c r="R70" s="11"/>
      <c r="S70" s="15"/>
      <c r="T70" s="21"/>
      <c r="U70" s="34" t="s">
        <v>33</v>
      </c>
      <c r="V70" s="23"/>
      <c r="W70" s="11"/>
      <c r="X70" s="14"/>
      <c r="Y70" s="21"/>
      <c r="Z70" s="27"/>
      <c r="AA70" s="23"/>
      <c r="AB70" s="11"/>
    </row>
    <row r="71" spans="1:28" ht="13.5" thickBot="1">
      <c r="A71" s="22"/>
      <c r="B71" s="16"/>
      <c r="C71" s="40"/>
      <c r="D71" s="16"/>
      <c r="E71" s="22"/>
      <c r="F71" s="16"/>
      <c r="G71" s="137"/>
      <c r="H71" s="142"/>
      <c r="I71" s="143"/>
      <c r="J71" s="160"/>
      <c r="K71" s="161"/>
      <c r="L71" s="162"/>
      <c r="M71" s="163"/>
      <c r="N71" s="164"/>
      <c r="O71" s="22"/>
      <c r="P71" s="44" t="s">
        <v>34</v>
      </c>
      <c r="Q71" s="40"/>
      <c r="R71" s="17"/>
      <c r="S71" s="18"/>
      <c r="T71" s="22"/>
      <c r="U71" s="41" t="s">
        <v>34</v>
      </c>
      <c r="V71" s="40"/>
      <c r="W71" s="17"/>
      <c r="X71" s="16"/>
      <c r="Y71" s="22"/>
      <c r="Z71" s="42"/>
      <c r="AA71" s="40"/>
      <c r="AB71" s="17"/>
    </row>
    <row r="72" spans="1:28" ht="13.5" thickBot="1">
      <c r="A72" s="14"/>
      <c r="B72" s="14"/>
      <c r="C72" s="23"/>
      <c r="D72" s="14"/>
      <c r="E72" s="14"/>
      <c r="F72" s="14"/>
      <c r="G72" s="121"/>
      <c r="H72" s="138"/>
      <c r="I72" s="146"/>
      <c r="J72" s="141"/>
      <c r="K72" s="141"/>
      <c r="L72" s="121"/>
      <c r="M72" s="138"/>
      <c r="N72" s="146"/>
      <c r="O72" s="14"/>
      <c r="P72" s="35"/>
      <c r="Q72" s="23"/>
      <c r="R72" s="15"/>
      <c r="S72" s="15"/>
      <c r="T72" s="14"/>
      <c r="U72" s="34"/>
      <c r="V72" s="23"/>
      <c r="W72" s="15"/>
      <c r="X72" s="14"/>
      <c r="Y72" s="14"/>
      <c r="Z72" s="27"/>
      <c r="AA72" s="23"/>
      <c r="AB72" s="15"/>
    </row>
    <row r="73" spans="1:28" ht="12.75">
      <c r="A73" s="20" t="s">
        <v>4</v>
      </c>
      <c r="B73" s="43" t="s">
        <v>8</v>
      </c>
      <c r="C73" s="37"/>
      <c r="D73" s="12"/>
      <c r="E73" s="48"/>
      <c r="F73" s="12"/>
      <c r="G73" s="130" t="s">
        <v>11</v>
      </c>
      <c r="H73" s="131">
        <f>SUM(H74:H81)</f>
        <v>1</v>
      </c>
      <c r="I73" s="132">
        <f>SUM(I74:I81)</f>
        <v>10000</v>
      </c>
      <c r="J73" s="147"/>
      <c r="K73" s="148"/>
      <c r="L73" s="130" t="s">
        <v>11</v>
      </c>
      <c r="M73" s="131">
        <f>SUM(M74:M81)</f>
        <v>1</v>
      </c>
      <c r="N73" s="132">
        <f>SUM(N74:N81)</f>
        <v>50000</v>
      </c>
      <c r="O73" s="48"/>
      <c r="P73" s="43" t="s">
        <v>11</v>
      </c>
      <c r="Q73" s="38">
        <f>SUM(Q74:Q81)</f>
        <v>1</v>
      </c>
      <c r="R73" s="39">
        <f>SUM(R74:R81)</f>
        <v>500000</v>
      </c>
      <c r="S73" s="13"/>
      <c r="T73" s="48"/>
      <c r="U73" s="43" t="s">
        <v>11</v>
      </c>
      <c r="V73" s="38">
        <f>SUM(V74:V81)</f>
        <v>1</v>
      </c>
      <c r="W73" s="39">
        <f>SUM(W74:W81)</f>
        <v>1000000</v>
      </c>
      <c r="X73" s="12"/>
      <c r="Y73" s="48"/>
      <c r="Z73" s="43" t="s">
        <v>11</v>
      </c>
      <c r="AA73" s="38">
        <f>SUM(AA74:AA81)</f>
        <v>1</v>
      </c>
      <c r="AB73" s="39">
        <f>SUM(AB74:AB81)</f>
        <v>5000000</v>
      </c>
    </row>
    <row r="74" spans="1:28" ht="12.75">
      <c r="A74" s="21"/>
      <c r="B74" s="14" t="s">
        <v>15</v>
      </c>
      <c r="C74" s="23">
        <v>-0.15</v>
      </c>
      <c r="D74" s="14"/>
      <c r="E74" s="21" t="s">
        <v>51</v>
      </c>
      <c r="F74" s="14" t="s">
        <v>133</v>
      </c>
      <c r="G74" s="111" t="s">
        <v>157</v>
      </c>
      <c r="H74" s="138">
        <v>0.26</v>
      </c>
      <c r="I74" s="139">
        <f aca="true" t="shared" si="4" ref="I74:I79">H74*$E$9</f>
        <v>2600</v>
      </c>
      <c r="J74" s="140" t="s">
        <v>51</v>
      </c>
      <c r="K74" s="106" t="s">
        <v>179</v>
      </c>
      <c r="L74" s="111" t="s">
        <v>180</v>
      </c>
      <c r="M74" s="138">
        <v>0.24</v>
      </c>
      <c r="N74" s="139">
        <f aca="true" t="shared" si="5" ref="N74:N79">M74*$J$9</f>
        <v>12000</v>
      </c>
      <c r="O74" s="21" t="s">
        <v>51</v>
      </c>
      <c r="P74" s="25" t="s">
        <v>98</v>
      </c>
      <c r="Q74" s="23">
        <v>0.22</v>
      </c>
      <c r="R74" s="11">
        <f>Q74*$O$9</f>
        <v>110000</v>
      </c>
      <c r="S74" s="15"/>
      <c r="T74" s="21" t="s">
        <v>51</v>
      </c>
      <c r="U74" s="32" t="s">
        <v>100</v>
      </c>
      <c r="V74" s="23">
        <v>0.25</v>
      </c>
      <c r="W74" s="11">
        <f>V74*$T$9</f>
        <v>250000</v>
      </c>
      <c r="X74" s="14"/>
      <c r="Y74" s="21" t="s">
        <v>51</v>
      </c>
      <c r="Z74" s="25" t="s">
        <v>100</v>
      </c>
      <c r="AA74" s="23">
        <v>0.25</v>
      </c>
      <c r="AB74" s="11">
        <f>AA74*$Y$9</f>
        <v>1250000</v>
      </c>
    </row>
    <row r="75" spans="1:28" ht="12.75">
      <c r="A75" s="21"/>
      <c r="B75" s="14" t="s">
        <v>5</v>
      </c>
      <c r="C75" s="31">
        <v>0.85</v>
      </c>
      <c r="D75" s="14"/>
      <c r="E75" s="21" t="s">
        <v>52</v>
      </c>
      <c r="F75" s="14" t="s">
        <v>158</v>
      </c>
      <c r="G75" s="111" t="s">
        <v>159</v>
      </c>
      <c r="H75" s="138">
        <v>0.14</v>
      </c>
      <c r="I75" s="139">
        <f t="shared" si="4"/>
        <v>1400.0000000000002</v>
      </c>
      <c r="J75" s="140" t="s">
        <v>52</v>
      </c>
      <c r="K75" s="106" t="s">
        <v>161</v>
      </c>
      <c r="L75" s="111" t="s">
        <v>247</v>
      </c>
      <c r="M75" s="138">
        <v>0.2</v>
      </c>
      <c r="N75" s="139">
        <f t="shared" si="5"/>
        <v>10000</v>
      </c>
      <c r="O75" s="21" t="s">
        <v>52</v>
      </c>
      <c r="P75" s="25" t="s">
        <v>93</v>
      </c>
      <c r="Q75" s="23">
        <v>0.18</v>
      </c>
      <c r="R75" s="11">
        <f>Q75*$O$9</f>
        <v>90000</v>
      </c>
      <c r="S75" s="15"/>
      <c r="T75" s="21" t="s">
        <v>52</v>
      </c>
      <c r="U75" s="33"/>
      <c r="V75" s="23"/>
      <c r="W75" s="11"/>
      <c r="X75" s="14"/>
      <c r="Y75" s="21" t="s">
        <v>101</v>
      </c>
      <c r="Z75" s="25" t="s">
        <v>97</v>
      </c>
      <c r="AA75" s="23">
        <v>0.18</v>
      </c>
      <c r="AB75" s="11">
        <f>AA75*$Y$9</f>
        <v>900000</v>
      </c>
    </row>
    <row r="76" spans="1:28" ht="12.75">
      <c r="A76" s="21"/>
      <c r="B76" s="14" t="s">
        <v>6</v>
      </c>
      <c r="C76" s="47">
        <v>0</v>
      </c>
      <c r="D76" s="14"/>
      <c r="E76" s="21" t="s">
        <v>53</v>
      </c>
      <c r="F76" s="57" t="s">
        <v>156</v>
      </c>
      <c r="G76" s="111" t="s">
        <v>160</v>
      </c>
      <c r="H76" s="138">
        <v>0.13</v>
      </c>
      <c r="I76" s="139">
        <f t="shared" si="4"/>
        <v>1300</v>
      </c>
      <c r="J76" s="140" t="s">
        <v>53</v>
      </c>
      <c r="K76" s="106" t="s">
        <v>156</v>
      </c>
      <c r="L76" s="111" t="s">
        <v>160</v>
      </c>
      <c r="M76" s="138">
        <v>0.13</v>
      </c>
      <c r="N76" s="139">
        <f t="shared" si="5"/>
        <v>6500</v>
      </c>
      <c r="O76" s="21" t="s">
        <v>53</v>
      </c>
      <c r="P76" s="25" t="s">
        <v>85</v>
      </c>
      <c r="Q76" s="23">
        <v>0.1</v>
      </c>
      <c r="R76" s="11">
        <f>Q76*$O$9</f>
        <v>50000</v>
      </c>
      <c r="S76" s="15"/>
      <c r="T76" s="21" t="s">
        <v>101</v>
      </c>
      <c r="U76" s="33" t="s">
        <v>97</v>
      </c>
      <c r="V76" s="23">
        <v>0.26</v>
      </c>
      <c r="W76" s="11">
        <f>V76*$T$9</f>
        <v>260000</v>
      </c>
      <c r="X76" s="14"/>
      <c r="Y76" s="21" t="s">
        <v>53</v>
      </c>
      <c r="Z76" s="25" t="s">
        <v>82</v>
      </c>
      <c r="AA76" s="23">
        <v>0.08</v>
      </c>
      <c r="AB76" s="11">
        <f>AA76*$Y$9</f>
        <v>400000</v>
      </c>
    </row>
    <row r="77" spans="1:28" ht="12.75">
      <c r="A77" s="21"/>
      <c r="B77" s="14" t="s">
        <v>7</v>
      </c>
      <c r="C77" s="31">
        <v>0.15</v>
      </c>
      <c r="D77" s="14"/>
      <c r="E77" s="21" t="s">
        <v>117</v>
      </c>
      <c r="F77" s="52" t="s">
        <v>228</v>
      </c>
      <c r="G77" s="111" t="s">
        <v>139</v>
      </c>
      <c r="H77" s="138">
        <v>0.18</v>
      </c>
      <c r="I77" s="139">
        <f t="shared" si="4"/>
        <v>1800</v>
      </c>
      <c r="J77" s="140" t="s">
        <v>117</v>
      </c>
      <c r="K77" s="136" t="s">
        <v>228</v>
      </c>
      <c r="L77" s="111" t="s">
        <v>139</v>
      </c>
      <c r="M77" s="138">
        <v>0.14</v>
      </c>
      <c r="N77" s="139">
        <f t="shared" si="5"/>
        <v>7000.000000000001</v>
      </c>
      <c r="O77" s="21" t="s">
        <v>117</v>
      </c>
      <c r="P77" s="25" t="s">
        <v>94</v>
      </c>
      <c r="Q77" s="23">
        <v>0.1</v>
      </c>
      <c r="R77" s="11">
        <f>Q77*$O$9</f>
        <v>50000</v>
      </c>
      <c r="S77" s="15"/>
      <c r="T77" s="21" t="s">
        <v>54</v>
      </c>
      <c r="U77" s="33" t="s">
        <v>94</v>
      </c>
      <c r="V77" s="23">
        <v>0.09</v>
      </c>
      <c r="W77" s="11">
        <f>V77*$T$9</f>
        <v>90000</v>
      </c>
      <c r="X77" s="14"/>
      <c r="Y77" s="21" t="s">
        <v>54</v>
      </c>
      <c r="Z77" s="25" t="s">
        <v>78</v>
      </c>
      <c r="AA77" s="23">
        <v>0.09</v>
      </c>
      <c r="AB77" s="11">
        <f>AA77*$Y$9</f>
        <v>450000</v>
      </c>
    </row>
    <row r="78" spans="1:28" ht="12.75">
      <c r="A78" s="21"/>
      <c r="B78" s="14"/>
      <c r="C78" s="23"/>
      <c r="D78" s="14"/>
      <c r="E78" s="21" t="s">
        <v>55</v>
      </c>
      <c r="F78" s="14" t="s">
        <v>252</v>
      </c>
      <c r="G78" s="111" t="s">
        <v>257</v>
      </c>
      <c r="H78" s="138">
        <v>0.27</v>
      </c>
      <c r="I78" s="139">
        <f t="shared" si="4"/>
        <v>2700</v>
      </c>
      <c r="J78" s="140" t="s">
        <v>55</v>
      </c>
      <c r="K78" s="106" t="s">
        <v>251</v>
      </c>
      <c r="L78" s="111" t="s">
        <v>258</v>
      </c>
      <c r="M78" s="138">
        <v>0.27</v>
      </c>
      <c r="N78" s="139">
        <f t="shared" si="5"/>
        <v>13500</v>
      </c>
      <c r="O78" s="21" t="s">
        <v>55</v>
      </c>
      <c r="P78" s="25" t="s">
        <v>99</v>
      </c>
      <c r="Q78" s="23">
        <v>0.25</v>
      </c>
      <c r="R78" s="11">
        <f>Q78*$O$9</f>
        <v>125000</v>
      </c>
      <c r="S78" s="15"/>
      <c r="T78" s="21" t="s">
        <v>55</v>
      </c>
      <c r="U78" s="33" t="s">
        <v>99</v>
      </c>
      <c r="V78" s="23">
        <v>0.25</v>
      </c>
      <c r="W78" s="11">
        <f>V78*$T$9</f>
        <v>250000</v>
      </c>
      <c r="X78" s="14"/>
      <c r="Y78" s="21" t="s">
        <v>55</v>
      </c>
      <c r="Z78" s="25" t="s">
        <v>99</v>
      </c>
      <c r="AA78" s="23">
        <v>0.25</v>
      </c>
      <c r="AB78" s="11">
        <f>AA78*$Y$9</f>
        <v>1250000</v>
      </c>
    </row>
    <row r="79" spans="1:28" ht="12.75">
      <c r="A79" s="21"/>
      <c r="B79" s="14"/>
      <c r="C79" s="23"/>
      <c r="D79" s="14"/>
      <c r="E79" s="21" t="s">
        <v>219</v>
      </c>
      <c r="F79" s="14"/>
      <c r="G79" s="106"/>
      <c r="H79" s="104">
        <v>0.02</v>
      </c>
      <c r="I79" s="119">
        <f t="shared" si="4"/>
        <v>200</v>
      </c>
      <c r="J79" s="118" t="s">
        <v>219</v>
      </c>
      <c r="K79" s="101"/>
      <c r="L79" s="106"/>
      <c r="M79" s="104">
        <v>0.02</v>
      </c>
      <c r="N79" s="119">
        <f t="shared" si="5"/>
        <v>1000</v>
      </c>
      <c r="O79" s="21"/>
      <c r="P79" s="14"/>
      <c r="Q79" s="23"/>
      <c r="R79" s="11"/>
      <c r="S79" s="15"/>
      <c r="T79" s="21"/>
      <c r="U79" s="14"/>
      <c r="V79" s="23"/>
      <c r="W79" s="11"/>
      <c r="X79" s="14"/>
      <c r="Y79" s="21"/>
      <c r="Z79" s="14"/>
      <c r="AA79" s="23"/>
      <c r="AB79" s="11"/>
    </row>
    <row r="80" spans="1:28" ht="12.75">
      <c r="A80" s="21"/>
      <c r="B80" s="14" t="s">
        <v>163</v>
      </c>
      <c r="C80" s="23" t="s">
        <v>172</v>
      </c>
      <c r="D80" s="14"/>
      <c r="E80" s="21" t="s">
        <v>6</v>
      </c>
      <c r="F80" s="14"/>
      <c r="G80" s="141"/>
      <c r="H80" s="138"/>
      <c r="I80" s="139"/>
      <c r="J80" s="140" t="s">
        <v>6</v>
      </c>
      <c r="K80" s="141"/>
      <c r="L80" s="141"/>
      <c r="M80" s="138"/>
      <c r="N80" s="139"/>
      <c r="O80" s="21" t="s">
        <v>6</v>
      </c>
      <c r="P80" s="14"/>
      <c r="Q80" s="23">
        <v>0</v>
      </c>
      <c r="R80" s="11">
        <f>Q80*$O$9</f>
        <v>0</v>
      </c>
      <c r="S80" s="15"/>
      <c r="T80" s="21" t="s">
        <v>6</v>
      </c>
      <c r="U80" s="14"/>
      <c r="V80" s="23">
        <v>0</v>
      </c>
      <c r="W80" s="11">
        <f>V80*$T$9</f>
        <v>0</v>
      </c>
      <c r="X80" s="14"/>
      <c r="Y80" s="21" t="s">
        <v>6</v>
      </c>
      <c r="Z80" s="14"/>
      <c r="AA80" s="23">
        <v>0</v>
      </c>
      <c r="AB80" s="11">
        <f>AA80*$Y$9</f>
        <v>0</v>
      </c>
    </row>
    <row r="81" spans="1:28" ht="12.75">
      <c r="A81" s="21"/>
      <c r="B81" s="14"/>
      <c r="C81" s="23" t="s">
        <v>173</v>
      </c>
      <c r="D81" s="14"/>
      <c r="E81" s="21" t="s">
        <v>12</v>
      </c>
      <c r="F81" s="14"/>
      <c r="G81" s="121"/>
      <c r="H81" s="138">
        <v>0</v>
      </c>
      <c r="I81" s="139">
        <f>H81*$E$9</f>
        <v>0</v>
      </c>
      <c r="J81" s="140" t="s">
        <v>12</v>
      </c>
      <c r="K81" s="141"/>
      <c r="L81" s="103"/>
      <c r="M81" s="138">
        <v>0</v>
      </c>
      <c r="N81" s="139">
        <f>M81*$J$9</f>
        <v>0</v>
      </c>
      <c r="O81" s="21" t="s">
        <v>12</v>
      </c>
      <c r="P81" s="34" t="s">
        <v>37</v>
      </c>
      <c r="Q81" s="23">
        <v>0.15</v>
      </c>
      <c r="R81" s="11">
        <f>Q81*$O$9</f>
        <v>75000</v>
      </c>
      <c r="S81" s="15"/>
      <c r="T81" s="21" t="s">
        <v>12</v>
      </c>
      <c r="U81" s="34" t="s">
        <v>37</v>
      </c>
      <c r="V81" s="23">
        <v>0.15</v>
      </c>
      <c r="W81" s="11">
        <f>V81*$T$9</f>
        <v>150000</v>
      </c>
      <c r="X81" s="14"/>
      <c r="Y81" s="21" t="s">
        <v>12</v>
      </c>
      <c r="Z81" s="34" t="s">
        <v>42</v>
      </c>
      <c r="AA81" s="23">
        <v>0.15</v>
      </c>
      <c r="AB81" s="11">
        <f>AA81*$Y$9</f>
        <v>750000</v>
      </c>
    </row>
    <row r="82" spans="1:28" ht="12.75">
      <c r="A82" s="21"/>
      <c r="B82" s="14"/>
      <c r="C82" s="23"/>
      <c r="D82" s="14"/>
      <c r="E82" s="21"/>
      <c r="F82" s="14"/>
      <c r="G82" s="103"/>
      <c r="H82" s="138"/>
      <c r="I82" s="139"/>
      <c r="J82" s="140"/>
      <c r="K82" s="141"/>
      <c r="L82" s="103"/>
      <c r="M82" s="138"/>
      <c r="N82" s="139"/>
      <c r="O82" s="21"/>
      <c r="P82" s="34" t="s">
        <v>38</v>
      </c>
      <c r="Q82" s="23"/>
      <c r="R82" s="11"/>
      <c r="S82" s="15"/>
      <c r="T82" s="21"/>
      <c r="U82" s="34" t="s">
        <v>38</v>
      </c>
      <c r="V82" s="23"/>
      <c r="W82" s="11"/>
      <c r="X82" s="14"/>
      <c r="Y82" s="21"/>
      <c r="Z82" s="34" t="s">
        <v>43</v>
      </c>
      <c r="AA82" s="23"/>
      <c r="AB82" s="11"/>
    </row>
    <row r="83" spans="1:28" ht="12.75">
      <c r="A83" s="21"/>
      <c r="B83" s="14"/>
      <c r="C83" s="23"/>
      <c r="D83" s="14"/>
      <c r="E83" s="21"/>
      <c r="F83" s="14"/>
      <c r="G83" s="103"/>
      <c r="H83" s="138"/>
      <c r="I83" s="139"/>
      <c r="J83" s="140" t="s">
        <v>240</v>
      </c>
      <c r="K83" s="141"/>
      <c r="L83" s="103"/>
      <c r="M83" s="138"/>
      <c r="N83" s="139"/>
      <c r="O83" s="21"/>
      <c r="P83" s="34" t="s">
        <v>39</v>
      </c>
      <c r="Q83" s="23"/>
      <c r="R83" s="11"/>
      <c r="S83" s="15"/>
      <c r="T83" s="21"/>
      <c r="U83" s="34" t="s">
        <v>39</v>
      </c>
      <c r="V83" s="23"/>
      <c r="W83" s="11"/>
      <c r="X83" s="14"/>
      <c r="Y83" s="21"/>
      <c r="Z83" s="34" t="s">
        <v>50</v>
      </c>
      <c r="AA83" s="23"/>
      <c r="AB83" s="11"/>
    </row>
    <row r="84" spans="1:28" ht="12.75">
      <c r="A84" s="21"/>
      <c r="B84" s="14"/>
      <c r="C84" s="23"/>
      <c r="D84" s="14"/>
      <c r="E84" s="21"/>
      <c r="F84" s="14"/>
      <c r="G84" s="103"/>
      <c r="H84" s="138"/>
      <c r="I84" s="139"/>
      <c r="J84" s="140"/>
      <c r="K84" s="141"/>
      <c r="L84" s="103"/>
      <c r="M84" s="138"/>
      <c r="N84" s="139"/>
      <c r="O84" s="21"/>
      <c r="P84" s="34" t="s">
        <v>40</v>
      </c>
      <c r="Q84" s="23"/>
      <c r="R84" s="11"/>
      <c r="S84" s="15"/>
      <c r="T84" s="21"/>
      <c r="U84" s="34" t="s">
        <v>40</v>
      </c>
      <c r="V84" s="14"/>
      <c r="W84" s="10"/>
      <c r="X84" s="14"/>
      <c r="Y84" s="21"/>
      <c r="Z84" s="27"/>
      <c r="AA84" s="14"/>
      <c r="AB84" s="10"/>
    </row>
    <row r="85" spans="1:28" ht="13.5" thickBot="1">
      <c r="A85" s="22"/>
      <c r="B85" s="16"/>
      <c r="C85" s="40"/>
      <c r="D85" s="16"/>
      <c r="E85" s="22"/>
      <c r="F85" s="16"/>
      <c r="G85" s="125"/>
      <c r="H85" s="142"/>
      <c r="I85" s="143"/>
      <c r="J85" s="144"/>
      <c r="K85" s="145"/>
      <c r="L85" s="125"/>
      <c r="M85" s="142"/>
      <c r="N85" s="143"/>
      <c r="O85" s="22"/>
      <c r="P85" s="41" t="s">
        <v>41</v>
      </c>
      <c r="Q85" s="40"/>
      <c r="R85" s="17"/>
      <c r="S85" s="18"/>
      <c r="T85" s="22"/>
      <c r="U85" s="41" t="s">
        <v>41</v>
      </c>
      <c r="V85" s="16"/>
      <c r="W85" s="19"/>
      <c r="X85" s="16"/>
      <c r="Y85" s="22"/>
      <c r="Z85" s="42"/>
      <c r="AA85" s="16"/>
      <c r="AB85" s="19"/>
    </row>
    <row r="86" spans="7:26" ht="12.75">
      <c r="G86" s="73"/>
      <c r="H86" s="78"/>
      <c r="I86" s="79"/>
      <c r="J86" s="77"/>
      <c r="K86" s="77"/>
      <c r="L86" s="73"/>
      <c r="M86" s="78"/>
      <c r="N86" s="79"/>
      <c r="P86" s="9"/>
      <c r="U86" s="4"/>
      <c r="Z86" s="5"/>
    </row>
    <row r="87" spans="7:14" ht="12.75">
      <c r="G87" s="77"/>
      <c r="H87" s="78"/>
      <c r="I87" s="79"/>
      <c r="J87" s="77"/>
      <c r="K87" s="77"/>
      <c r="L87" s="77"/>
      <c r="M87" s="78"/>
      <c r="N87" s="79"/>
    </row>
    <row r="88" spans="7:14" ht="12.75">
      <c r="G88" s="77"/>
      <c r="H88" s="78"/>
      <c r="I88" s="79"/>
      <c r="J88" s="77"/>
      <c r="K88" s="77"/>
      <c r="L88" s="77"/>
      <c r="M88" s="78"/>
      <c r="N88" s="79"/>
    </row>
  </sheetData>
  <sheetProtection/>
  <mergeCells count="5">
    <mergeCell ref="Y9:AB9"/>
    <mergeCell ref="J9:N9"/>
    <mergeCell ref="E9:I9"/>
    <mergeCell ref="O9:R9"/>
    <mergeCell ref="T9:W9"/>
  </mergeCells>
  <printOptions/>
  <pageMargins left="0.2" right="0.22" top="0.17" bottom="0.18" header="0.5" footer="0.19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AB88"/>
  <sheetViews>
    <sheetView view="pageBreakPreview" zoomScale="75" zoomScaleNormal="50" zoomScaleSheetLayoutView="75" zoomScalePageLayoutView="0" workbookViewId="0" topLeftCell="D1">
      <selection activeCell="G41" sqref="G41"/>
    </sheetView>
  </sheetViews>
  <sheetFormatPr defaultColWidth="9.140625" defaultRowHeight="12.75"/>
  <cols>
    <col min="1" max="1" width="18.00390625" style="1" bestFit="1" customWidth="1"/>
    <col min="2" max="2" width="20.140625" style="1" bestFit="1" customWidth="1"/>
    <col min="3" max="3" width="9.7109375" style="2" bestFit="1" customWidth="1"/>
    <col min="4" max="4" width="9.421875" style="1" customWidth="1"/>
    <col min="5" max="5" width="12.140625" style="1" customWidth="1"/>
    <col min="6" max="6" width="13.8515625" style="1" customWidth="1"/>
    <col min="7" max="7" width="35.8515625" style="1" customWidth="1"/>
    <col min="8" max="8" width="12.140625" style="2" customWidth="1"/>
    <col min="9" max="9" width="11.8515625" style="3" customWidth="1"/>
    <col min="10" max="10" width="12.140625" style="1" bestFit="1" customWidth="1"/>
    <col min="11" max="11" width="15.140625" style="1" customWidth="1"/>
    <col min="12" max="12" width="43.57421875" style="1" customWidth="1"/>
    <col min="13" max="13" width="11.140625" style="2" customWidth="1"/>
    <col min="14" max="14" width="12.28125" style="3" bestFit="1" customWidth="1"/>
    <col min="15" max="15" width="12.140625" style="1" bestFit="1" customWidth="1"/>
    <col min="16" max="16" width="30.00390625" style="1" bestFit="1" customWidth="1"/>
    <col min="17" max="17" width="9.7109375" style="2" bestFit="1" customWidth="1"/>
    <col min="18" max="18" width="10.57421875" style="3" bestFit="1" customWidth="1"/>
    <col min="19" max="19" width="9.140625" style="3" customWidth="1"/>
    <col min="20" max="20" width="12.140625" style="1" bestFit="1" customWidth="1"/>
    <col min="21" max="21" width="28.7109375" style="1" bestFit="1" customWidth="1"/>
    <col min="22" max="22" width="9.57421875" style="1" bestFit="1" customWidth="1"/>
    <col min="23" max="23" width="11.7109375" style="1" bestFit="1" customWidth="1"/>
    <col min="24" max="24" width="9.140625" style="1" customWidth="1"/>
    <col min="25" max="25" width="12.140625" style="1" bestFit="1" customWidth="1"/>
    <col min="26" max="26" width="28.7109375" style="1" bestFit="1" customWidth="1"/>
    <col min="27" max="27" width="9.421875" style="1" bestFit="1" customWidth="1"/>
    <col min="28" max="28" width="12.140625" style="1" bestFit="1" customWidth="1"/>
    <col min="29" max="16384" width="9.140625" style="1" customWidth="1"/>
  </cols>
  <sheetData>
    <row r="2" spans="2:11" ht="12.75">
      <c r="B2" t="s">
        <v>111</v>
      </c>
      <c r="C2" s="49"/>
      <c r="H2" s="49"/>
      <c r="I2" s="50"/>
      <c r="J2" s="50"/>
      <c r="K2" s="50"/>
    </row>
    <row r="3" spans="2:11" ht="12.75">
      <c r="B3" t="s">
        <v>112</v>
      </c>
      <c r="C3" s="49"/>
      <c r="D3" s="51">
        <v>0.3</v>
      </c>
      <c r="E3" s="51">
        <v>0.5</v>
      </c>
      <c r="F3" s="51"/>
      <c r="G3" s="51">
        <v>0.6</v>
      </c>
      <c r="H3" s="2">
        <v>0.7</v>
      </c>
      <c r="I3" s="49">
        <v>0.85</v>
      </c>
      <c r="J3" s="50"/>
      <c r="K3" s="50"/>
    </row>
    <row r="4" spans="2:11" ht="12.75">
      <c r="B4" t="s">
        <v>113</v>
      </c>
      <c r="C4" s="49">
        <v>0.35</v>
      </c>
      <c r="D4" s="49">
        <f>C4*0.3</f>
        <v>0.105</v>
      </c>
      <c r="E4" s="49">
        <f>C4*50%</f>
        <v>0.175</v>
      </c>
      <c r="F4" s="49"/>
      <c r="G4" s="49">
        <f>C4*0.6</f>
        <v>0.21</v>
      </c>
      <c r="H4" s="2">
        <f>C4*0.7</f>
        <v>0.24499999999999997</v>
      </c>
      <c r="I4" s="49">
        <f>C4*0.85</f>
        <v>0.2975</v>
      </c>
      <c r="J4" s="50"/>
      <c r="K4" s="50"/>
    </row>
    <row r="5" spans="2:11" ht="12.75">
      <c r="B5" t="s">
        <v>114</v>
      </c>
      <c r="C5" s="49">
        <v>0.2</v>
      </c>
      <c r="D5" s="49">
        <f>C5*0.3</f>
        <v>0.06</v>
      </c>
      <c r="E5" s="49">
        <f>C5*50%</f>
        <v>0.1</v>
      </c>
      <c r="F5" s="49"/>
      <c r="G5" s="49">
        <f>C5*0.6</f>
        <v>0.12</v>
      </c>
      <c r="H5" s="2">
        <f>C5*0.7</f>
        <v>0.13999999999999999</v>
      </c>
      <c r="I5" s="49">
        <f>C5*0.85</f>
        <v>0.17</v>
      </c>
      <c r="J5" s="50"/>
      <c r="K5" s="50"/>
    </row>
    <row r="6" spans="2:11" ht="12.75">
      <c r="B6" t="s">
        <v>115</v>
      </c>
      <c r="C6" s="49">
        <v>0.15</v>
      </c>
      <c r="D6" s="49">
        <f>C6*0.3</f>
        <v>0.045</v>
      </c>
      <c r="E6" s="49">
        <f>C6*50%</f>
        <v>0.075</v>
      </c>
      <c r="F6" s="49"/>
      <c r="G6" s="49">
        <f>C6*0.6</f>
        <v>0.09</v>
      </c>
      <c r="H6" s="2">
        <f>C6*0.7</f>
        <v>0.105</v>
      </c>
      <c r="I6" s="49">
        <f>C6*0.85</f>
        <v>0.1275</v>
      </c>
      <c r="J6" s="50"/>
      <c r="K6" s="50"/>
    </row>
    <row r="7" spans="2:11" ht="12.75">
      <c r="B7" t="s">
        <v>116</v>
      </c>
      <c r="C7" s="49">
        <v>0.3</v>
      </c>
      <c r="D7" s="49">
        <f>C7*0.3</f>
        <v>0.09</v>
      </c>
      <c r="E7" s="49">
        <f>C7*50%</f>
        <v>0.15</v>
      </c>
      <c r="F7" s="49"/>
      <c r="G7" s="49">
        <f>C7*0.6</f>
        <v>0.18</v>
      </c>
      <c r="H7" s="2">
        <f>C7*0.7</f>
        <v>0.21</v>
      </c>
      <c r="I7" s="49">
        <f>C7*0.85</f>
        <v>0.255</v>
      </c>
      <c r="J7" s="50"/>
      <c r="K7" s="50"/>
    </row>
    <row r="8" spans="1:6" ht="12.75">
      <c r="A8" s="6" t="s">
        <v>13</v>
      </c>
      <c r="B8" s="8" t="s">
        <v>56</v>
      </c>
      <c r="F8" s="6" t="s">
        <v>201</v>
      </c>
    </row>
    <row r="9" spans="5:28" s="7" customFormat="1" ht="16.5" thickBot="1">
      <c r="E9" s="218">
        <v>10000</v>
      </c>
      <c r="F9" s="218"/>
      <c r="G9" s="219"/>
      <c r="H9" s="219"/>
      <c r="I9" s="219"/>
      <c r="J9" s="218">
        <v>50000</v>
      </c>
      <c r="K9" s="218"/>
      <c r="L9" s="219"/>
      <c r="M9" s="219"/>
      <c r="N9" s="219"/>
      <c r="O9" s="216">
        <v>500000</v>
      </c>
      <c r="P9" s="217"/>
      <c r="Q9" s="217"/>
      <c r="R9" s="217"/>
      <c r="T9" s="216">
        <v>1000000</v>
      </c>
      <c r="U9" s="217"/>
      <c r="V9" s="217"/>
      <c r="W9" s="217"/>
      <c r="Y9" s="216">
        <v>5000000</v>
      </c>
      <c r="Z9" s="217"/>
      <c r="AA9" s="217"/>
      <c r="AB9" s="217"/>
    </row>
    <row r="10" spans="1:28" ht="12.75">
      <c r="A10" s="20" t="s">
        <v>0</v>
      </c>
      <c r="B10" s="43" t="s">
        <v>0</v>
      </c>
      <c r="C10" s="37"/>
      <c r="D10" s="12"/>
      <c r="E10" s="113"/>
      <c r="F10" s="114"/>
      <c r="G10" s="115" t="s">
        <v>11</v>
      </c>
      <c r="H10" s="116">
        <f>SUM(H11:H20)</f>
        <v>1</v>
      </c>
      <c r="I10" s="117">
        <f>SUM(I11:I20)</f>
        <v>10000</v>
      </c>
      <c r="J10" s="113"/>
      <c r="K10" s="114"/>
      <c r="L10" s="115" t="s">
        <v>11</v>
      </c>
      <c r="M10" s="116">
        <f>SUM(M11:M20)</f>
        <v>1</v>
      </c>
      <c r="N10" s="117">
        <f>SUM(N11:N20)</f>
        <v>50000</v>
      </c>
      <c r="O10" s="48"/>
      <c r="P10" s="43" t="s">
        <v>11</v>
      </c>
      <c r="Q10" s="38">
        <f>SUM(Q11:Q20)</f>
        <v>1</v>
      </c>
      <c r="R10" s="39">
        <f>SUM(R11:R20)</f>
        <v>500000</v>
      </c>
      <c r="S10" s="13"/>
      <c r="T10" s="48"/>
      <c r="U10" s="43" t="s">
        <v>11</v>
      </c>
      <c r="V10" s="38">
        <f>SUM(V11:V20)</f>
        <v>1</v>
      </c>
      <c r="W10" s="39">
        <f>SUM(W11:W20)</f>
        <v>1000000</v>
      </c>
      <c r="X10" s="12"/>
      <c r="Y10" s="48"/>
      <c r="Z10" s="43" t="s">
        <v>11</v>
      </c>
      <c r="AA10" s="38">
        <f>SUM(AA11:AA20)</f>
        <v>1</v>
      </c>
      <c r="AB10" s="39">
        <f>SUM(AB11:AB20)</f>
        <v>5000000</v>
      </c>
    </row>
    <row r="11" spans="1:28" ht="12.75">
      <c r="A11" s="21"/>
      <c r="B11" s="14" t="s">
        <v>14</v>
      </c>
      <c r="C11" s="23">
        <v>-0.05</v>
      </c>
      <c r="D11" s="14"/>
      <c r="E11" s="118" t="s">
        <v>51</v>
      </c>
      <c r="F11" s="101" t="s">
        <v>148</v>
      </c>
      <c r="G11" s="111" t="s">
        <v>187</v>
      </c>
      <c r="H11" s="138">
        <v>0.2</v>
      </c>
      <c r="I11" s="139">
        <f>H11*E9</f>
        <v>2000</v>
      </c>
      <c r="J11" s="140" t="s">
        <v>51</v>
      </c>
      <c r="K11" s="106" t="s">
        <v>148</v>
      </c>
      <c r="L11" s="111" t="s">
        <v>147</v>
      </c>
      <c r="M11" s="138">
        <v>0.2</v>
      </c>
      <c r="N11" s="139">
        <f>M11*$J$9</f>
        <v>10000</v>
      </c>
      <c r="O11" s="21" t="s">
        <v>51</v>
      </c>
      <c r="P11" s="25" t="s">
        <v>65</v>
      </c>
      <c r="Q11" s="23">
        <v>0.1</v>
      </c>
      <c r="R11" s="11">
        <f>Q11*$O$9</f>
        <v>50000</v>
      </c>
      <c r="S11" s="15"/>
      <c r="T11" s="21" t="s">
        <v>51</v>
      </c>
      <c r="U11" s="25" t="s">
        <v>69</v>
      </c>
      <c r="V11" s="23">
        <v>0.1</v>
      </c>
      <c r="W11" s="11">
        <f>V11*$T$9</f>
        <v>100000</v>
      </c>
      <c r="X11" s="14"/>
      <c r="Y11" s="21" t="s">
        <v>51</v>
      </c>
      <c r="Z11" s="25" t="s">
        <v>70</v>
      </c>
      <c r="AA11" s="23">
        <v>0.1</v>
      </c>
      <c r="AB11" s="11">
        <f>AA11*$Y$9</f>
        <v>500000</v>
      </c>
    </row>
    <row r="12" spans="1:28" ht="12.75">
      <c r="A12" s="21"/>
      <c r="B12" s="14" t="s">
        <v>5</v>
      </c>
      <c r="C12" s="24">
        <v>0.3</v>
      </c>
      <c r="D12" s="14"/>
      <c r="E12" s="118" t="s">
        <v>52</v>
      </c>
      <c r="F12" s="101" t="s">
        <v>126</v>
      </c>
      <c r="G12" s="111" t="s">
        <v>118</v>
      </c>
      <c r="H12" s="138">
        <v>0.1</v>
      </c>
      <c r="I12" s="139">
        <f>H12*E9</f>
        <v>1000</v>
      </c>
      <c r="J12" s="140" t="s">
        <v>52</v>
      </c>
      <c r="K12" s="106" t="s">
        <v>126</v>
      </c>
      <c r="L12" s="111" t="s">
        <v>118</v>
      </c>
      <c r="M12" s="138">
        <v>0.1</v>
      </c>
      <c r="N12" s="139">
        <f>M12*$J$9</f>
        <v>5000</v>
      </c>
      <c r="O12" s="21" t="s">
        <v>52</v>
      </c>
      <c r="P12" s="25" t="s">
        <v>66</v>
      </c>
      <c r="Q12" s="23">
        <v>0.06</v>
      </c>
      <c r="R12" s="11">
        <f>Q12*$O$9</f>
        <v>30000</v>
      </c>
      <c r="S12" s="15"/>
      <c r="T12" s="21" t="s">
        <v>52</v>
      </c>
      <c r="U12" s="25" t="s">
        <v>66</v>
      </c>
      <c r="V12" s="23">
        <v>0.06</v>
      </c>
      <c r="W12" s="11">
        <f>V12*$T$9</f>
        <v>60000</v>
      </c>
      <c r="X12" s="14"/>
      <c r="Y12" s="21" t="s">
        <v>52</v>
      </c>
      <c r="Z12" s="25" t="s">
        <v>71</v>
      </c>
      <c r="AA12" s="23">
        <v>0.06</v>
      </c>
      <c r="AB12" s="11">
        <f>AA12*$Y$9</f>
        <v>300000</v>
      </c>
    </row>
    <row r="13" spans="1:28" ht="12.75">
      <c r="A13" s="21"/>
      <c r="B13" s="14" t="s">
        <v>6</v>
      </c>
      <c r="C13" s="24">
        <v>0.4</v>
      </c>
      <c r="D13" s="14"/>
      <c r="E13" s="118" t="s">
        <v>53</v>
      </c>
      <c r="F13" s="101" t="s">
        <v>134</v>
      </c>
      <c r="G13" s="111" t="s">
        <v>191</v>
      </c>
      <c r="H13" s="138">
        <v>0.1</v>
      </c>
      <c r="I13" s="139">
        <f>H13*E9</f>
        <v>1000</v>
      </c>
      <c r="J13" s="140" t="s">
        <v>53</v>
      </c>
      <c r="K13" s="101" t="s">
        <v>134</v>
      </c>
      <c r="L13" s="111" t="s">
        <v>191</v>
      </c>
      <c r="M13" s="138">
        <v>0.1</v>
      </c>
      <c r="N13" s="139">
        <f>M13*$J$9</f>
        <v>5000</v>
      </c>
      <c r="O13" s="21" t="s">
        <v>53</v>
      </c>
      <c r="P13" s="25" t="s">
        <v>67</v>
      </c>
      <c r="Q13" s="23">
        <v>0.05</v>
      </c>
      <c r="R13" s="11">
        <f>Q13*$O$9</f>
        <v>25000</v>
      </c>
      <c r="S13" s="15"/>
      <c r="T13" s="21" t="s">
        <v>53</v>
      </c>
      <c r="U13" s="25" t="s">
        <v>67</v>
      </c>
      <c r="V13" s="23">
        <v>0.05</v>
      </c>
      <c r="W13" s="11">
        <f>V13*$T$9</f>
        <v>50000</v>
      </c>
      <c r="X13" s="14"/>
      <c r="Y13" s="21" t="s">
        <v>53</v>
      </c>
      <c r="Z13" s="25" t="s">
        <v>72</v>
      </c>
      <c r="AA13" s="23">
        <v>0.05</v>
      </c>
      <c r="AB13" s="11">
        <f>AA13*$Y$9</f>
        <v>250000</v>
      </c>
    </row>
    <row r="14" spans="1:28" ht="12.75">
      <c r="A14" s="21"/>
      <c r="B14" s="14" t="s">
        <v>7</v>
      </c>
      <c r="C14" s="26">
        <v>0.3</v>
      </c>
      <c r="D14" s="14"/>
      <c r="E14" s="118" t="s">
        <v>117</v>
      </c>
      <c r="F14" s="101"/>
      <c r="G14" s="111"/>
      <c r="H14" s="138"/>
      <c r="I14" s="139"/>
      <c r="J14" s="140" t="s">
        <v>117</v>
      </c>
      <c r="K14" s="106"/>
      <c r="L14" s="111"/>
      <c r="M14" s="138"/>
      <c r="N14" s="139"/>
      <c r="O14" s="21" t="s">
        <v>117</v>
      </c>
      <c r="P14" s="25"/>
      <c r="Q14" s="23"/>
      <c r="R14" s="11"/>
      <c r="S14" s="15"/>
      <c r="T14" s="21" t="s">
        <v>54</v>
      </c>
      <c r="U14" s="25"/>
      <c r="V14" s="23"/>
      <c r="W14" s="11"/>
      <c r="X14" s="14"/>
      <c r="Y14" s="21" t="s">
        <v>54</v>
      </c>
      <c r="Z14" s="25"/>
      <c r="AA14" s="23"/>
      <c r="AB14" s="11"/>
    </row>
    <row r="15" spans="1:28" ht="12.75">
      <c r="A15" s="21"/>
      <c r="B15" s="14"/>
      <c r="C15" s="23"/>
      <c r="D15" s="14"/>
      <c r="E15" s="118" t="s">
        <v>55</v>
      </c>
      <c r="F15" s="101"/>
      <c r="G15" s="111"/>
      <c r="H15" s="138"/>
      <c r="I15" s="139"/>
      <c r="J15" s="140" t="s">
        <v>55</v>
      </c>
      <c r="K15" s="106"/>
      <c r="L15" s="111"/>
      <c r="M15" s="138"/>
      <c r="N15" s="139"/>
      <c r="O15" s="21" t="s">
        <v>55</v>
      </c>
      <c r="P15" s="25" t="s">
        <v>68</v>
      </c>
      <c r="Q15" s="23">
        <v>0.09</v>
      </c>
      <c r="R15" s="11">
        <f>Q15*$O$9</f>
        <v>45000</v>
      </c>
      <c r="S15" s="15"/>
      <c r="T15" s="21" t="s">
        <v>55</v>
      </c>
      <c r="U15" s="25" t="s">
        <v>68</v>
      </c>
      <c r="V15" s="23">
        <v>0.09</v>
      </c>
      <c r="W15" s="11">
        <f>V15*$T$9</f>
        <v>90000</v>
      </c>
      <c r="X15" s="14"/>
      <c r="Y15" s="21" t="s">
        <v>55</v>
      </c>
      <c r="Z15" s="25" t="s">
        <v>68</v>
      </c>
      <c r="AA15" s="23">
        <v>0.09</v>
      </c>
      <c r="AB15" s="11">
        <f>AA15*$Y$9</f>
        <v>450000</v>
      </c>
    </row>
    <row r="16" spans="1:28" ht="12.75">
      <c r="A16" s="21"/>
      <c r="B16" s="14"/>
      <c r="C16" s="23"/>
      <c r="D16" s="14"/>
      <c r="E16" s="118" t="s">
        <v>219</v>
      </c>
      <c r="F16" s="101"/>
      <c r="G16" s="106"/>
      <c r="H16" s="104">
        <v>0.02</v>
      </c>
      <c r="I16" s="119">
        <f>H16*$E$9</f>
        <v>200</v>
      </c>
      <c r="J16" s="118" t="s">
        <v>219</v>
      </c>
      <c r="K16" s="101"/>
      <c r="L16" s="106"/>
      <c r="M16" s="104">
        <v>0.02</v>
      </c>
      <c r="N16" s="119">
        <f>M16*$J$9</f>
        <v>1000</v>
      </c>
      <c r="O16" s="21"/>
      <c r="P16" s="14"/>
      <c r="Q16" s="23"/>
      <c r="R16" s="11"/>
      <c r="S16" s="15"/>
      <c r="T16" s="21"/>
      <c r="U16" s="14"/>
      <c r="V16" s="23"/>
      <c r="W16" s="11"/>
      <c r="X16" s="14"/>
      <c r="Y16" s="21"/>
      <c r="Z16" s="14"/>
      <c r="AA16" s="23"/>
      <c r="AB16" s="11"/>
    </row>
    <row r="17" spans="1:28" ht="12.75">
      <c r="A17" s="21"/>
      <c r="B17" s="14" t="s">
        <v>163</v>
      </c>
      <c r="C17" s="23" t="s">
        <v>164</v>
      </c>
      <c r="D17" s="14"/>
      <c r="E17" s="118" t="s">
        <v>6</v>
      </c>
      <c r="F17" s="101" t="s">
        <v>128</v>
      </c>
      <c r="G17" s="111" t="s">
        <v>129</v>
      </c>
      <c r="H17" s="138">
        <v>0.58</v>
      </c>
      <c r="I17" s="139">
        <f>H17*$E$9</f>
        <v>5800</v>
      </c>
      <c r="J17" s="140" t="s">
        <v>6</v>
      </c>
      <c r="K17" s="106" t="s">
        <v>149</v>
      </c>
      <c r="L17" s="111" t="s">
        <v>236</v>
      </c>
      <c r="M17" s="138">
        <v>0.58</v>
      </c>
      <c r="N17" s="139">
        <f>M17*$J$9</f>
        <v>28999.999999999996</v>
      </c>
      <c r="O17" s="21" t="s">
        <v>6</v>
      </c>
      <c r="P17" s="28" t="s">
        <v>57</v>
      </c>
      <c r="Q17" s="23">
        <v>0.4</v>
      </c>
      <c r="R17" s="11">
        <f>Q17*$O$9</f>
        <v>200000</v>
      </c>
      <c r="S17" s="15"/>
      <c r="T17" s="21" t="s">
        <v>6</v>
      </c>
      <c r="U17" s="28" t="s">
        <v>57</v>
      </c>
      <c r="V17" s="23">
        <v>0.4</v>
      </c>
      <c r="W17" s="11">
        <f>V17*$T$9</f>
        <v>400000</v>
      </c>
      <c r="X17" s="14"/>
      <c r="Y17" s="21" t="s">
        <v>6</v>
      </c>
      <c r="Z17" s="28" t="s">
        <v>57</v>
      </c>
      <c r="AA17" s="23">
        <v>0.4</v>
      </c>
      <c r="AB17" s="11">
        <f>AA17*$Y$9</f>
        <v>2000000</v>
      </c>
    </row>
    <row r="18" spans="1:28" ht="12.75">
      <c r="A18" s="21"/>
      <c r="B18" s="14"/>
      <c r="C18" s="23" t="s">
        <v>165</v>
      </c>
      <c r="D18" s="14"/>
      <c r="E18" s="118"/>
      <c r="F18" s="101"/>
      <c r="G18" s="111"/>
      <c r="H18" s="138"/>
      <c r="I18" s="139"/>
      <c r="J18" s="140"/>
      <c r="K18" s="106" t="s">
        <v>128</v>
      </c>
      <c r="L18" s="111" t="s">
        <v>184</v>
      </c>
      <c r="M18" s="138"/>
      <c r="N18" s="139"/>
      <c r="O18" s="21"/>
      <c r="P18" s="28" t="s">
        <v>58</v>
      </c>
      <c r="Q18" s="23"/>
      <c r="R18" s="11"/>
      <c r="S18" s="15"/>
      <c r="T18" s="21"/>
      <c r="U18" s="28" t="s">
        <v>58</v>
      </c>
      <c r="V18" s="23"/>
      <c r="W18" s="11"/>
      <c r="X18" s="14"/>
      <c r="Y18" s="21"/>
      <c r="Z18" s="28" t="s">
        <v>58</v>
      </c>
      <c r="AA18" s="23"/>
      <c r="AB18" s="11"/>
    </row>
    <row r="19" spans="1:28" ht="12.75">
      <c r="A19" s="21"/>
      <c r="B19" s="14"/>
      <c r="C19" s="23"/>
      <c r="D19" s="14"/>
      <c r="E19" s="118"/>
      <c r="F19" s="101"/>
      <c r="G19" s="111"/>
      <c r="H19" s="138"/>
      <c r="I19" s="139"/>
      <c r="J19" s="140"/>
      <c r="K19" s="141"/>
      <c r="L19" s="111"/>
      <c r="M19" s="138"/>
      <c r="N19" s="139"/>
      <c r="O19" s="21"/>
      <c r="P19" s="28" t="s">
        <v>59</v>
      </c>
      <c r="Q19" s="23"/>
      <c r="R19" s="11"/>
      <c r="S19" s="15"/>
      <c r="T19" s="21"/>
      <c r="U19" s="28" t="s">
        <v>59</v>
      </c>
      <c r="V19" s="23"/>
      <c r="W19" s="11"/>
      <c r="X19" s="14"/>
      <c r="Y19" s="21"/>
      <c r="Z19" s="28" t="s">
        <v>59</v>
      </c>
      <c r="AA19" s="23"/>
      <c r="AB19" s="11"/>
    </row>
    <row r="20" spans="1:28" ht="12" customHeight="1">
      <c r="A20" s="21"/>
      <c r="B20" s="14"/>
      <c r="C20" s="23"/>
      <c r="D20" s="14"/>
      <c r="E20" s="118" t="s">
        <v>12</v>
      </c>
      <c r="F20" s="101"/>
      <c r="G20" s="103"/>
      <c r="H20" s="138"/>
      <c r="I20" s="139"/>
      <c r="J20" s="140" t="s">
        <v>12</v>
      </c>
      <c r="K20" s="141"/>
      <c r="L20" s="103"/>
      <c r="M20" s="138"/>
      <c r="N20" s="139"/>
      <c r="O20" s="21" t="s">
        <v>12</v>
      </c>
      <c r="P20" s="34" t="s">
        <v>17</v>
      </c>
      <c r="Q20" s="23">
        <v>0.3</v>
      </c>
      <c r="R20" s="11">
        <f>Q20*$O$9</f>
        <v>150000</v>
      </c>
      <c r="S20" s="15"/>
      <c r="T20" s="21" t="s">
        <v>12</v>
      </c>
      <c r="U20" s="34" t="s">
        <v>17</v>
      </c>
      <c r="V20" s="23">
        <v>0.3</v>
      </c>
      <c r="W20" s="11">
        <f>V20*$T$9</f>
        <v>300000</v>
      </c>
      <c r="X20" s="14"/>
      <c r="Y20" s="21" t="s">
        <v>12</v>
      </c>
      <c r="Z20" s="34" t="s">
        <v>16</v>
      </c>
      <c r="AA20" s="23">
        <v>0.3</v>
      </c>
      <c r="AB20" s="11">
        <f>AA20*$Y$9</f>
        <v>1500000</v>
      </c>
    </row>
    <row r="21" spans="1:28" ht="12" customHeight="1">
      <c r="A21" s="21"/>
      <c r="B21" s="14"/>
      <c r="C21" s="23"/>
      <c r="D21" s="14"/>
      <c r="E21" s="118"/>
      <c r="F21" s="101"/>
      <c r="G21" s="103"/>
      <c r="H21" s="138"/>
      <c r="I21" s="139"/>
      <c r="J21" s="140"/>
      <c r="K21" s="141"/>
      <c r="L21" s="103"/>
      <c r="M21" s="138"/>
      <c r="N21" s="139"/>
      <c r="O21" s="21"/>
      <c r="P21" s="34" t="s">
        <v>21</v>
      </c>
      <c r="Q21" s="23"/>
      <c r="R21" s="11"/>
      <c r="S21" s="15"/>
      <c r="T21" s="21"/>
      <c r="U21" s="34" t="s">
        <v>21</v>
      </c>
      <c r="V21" s="23"/>
      <c r="W21" s="11"/>
      <c r="X21" s="14"/>
      <c r="Y21" s="21"/>
      <c r="Z21" s="34" t="s">
        <v>22</v>
      </c>
      <c r="AA21" s="23"/>
      <c r="AB21" s="11"/>
    </row>
    <row r="22" spans="1:28" ht="12" customHeight="1">
      <c r="A22" s="21"/>
      <c r="B22" s="14"/>
      <c r="C22" s="23"/>
      <c r="D22" s="14"/>
      <c r="E22" s="118"/>
      <c r="F22" s="101"/>
      <c r="G22" s="111"/>
      <c r="H22" s="138"/>
      <c r="I22" s="139"/>
      <c r="J22" s="140" t="s">
        <v>241</v>
      </c>
      <c r="K22" s="141"/>
      <c r="L22" s="103"/>
      <c r="M22" s="138"/>
      <c r="N22" s="139"/>
      <c r="O22" s="21"/>
      <c r="P22" s="34" t="s">
        <v>18</v>
      </c>
      <c r="Q22" s="23"/>
      <c r="R22" s="11"/>
      <c r="S22" s="15"/>
      <c r="T22" s="21"/>
      <c r="U22" s="34" t="s">
        <v>18</v>
      </c>
      <c r="V22" s="23"/>
      <c r="W22" s="11"/>
      <c r="X22" s="14"/>
      <c r="Y22" s="21"/>
      <c r="Z22" s="27"/>
      <c r="AA22" s="23"/>
      <c r="AB22" s="11"/>
    </row>
    <row r="23" spans="1:28" ht="12.75">
      <c r="A23" s="21"/>
      <c r="B23" s="14"/>
      <c r="C23" s="23"/>
      <c r="D23" s="14"/>
      <c r="E23" s="118"/>
      <c r="F23" s="101"/>
      <c r="G23" s="103"/>
      <c r="H23" s="138"/>
      <c r="I23" s="139"/>
      <c r="J23" s="140"/>
      <c r="K23" s="141"/>
      <c r="L23" s="103"/>
      <c r="M23" s="138"/>
      <c r="N23" s="139"/>
      <c r="O23" s="21"/>
      <c r="P23" s="34" t="s">
        <v>19</v>
      </c>
      <c r="Q23" s="23"/>
      <c r="R23" s="11"/>
      <c r="S23" s="15"/>
      <c r="T23" s="21"/>
      <c r="U23" s="34" t="s">
        <v>19</v>
      </c>
      <c r="V23" s="14"/>
      <c r="W23" s="10"/>
      <c r="X23" s="14"/>
      <c r="Y23" s="21"/>
      <c r="Z23" s="27"/>
      <c r="AA23" s="14"/>
      <c r="AB23" s="10"/>
    </row>
    <row r="24" spans="1:28" ht="13.5" thickBot="1">
      <c r="A24" s="22"/>
      <c r="B24" s="16"/>
      <c r="C24" s="40"/>
      <c r="D24" s="16"/>
      <c r="E24" s="123"/>
      <c r="F24" s="124"/>
      <c r="G24" s="125"/>
      <c r="H24" s="142"/>
      <c r="I24" s="143"/>
      <c r="J24" s="144"/>
      <c r="K24" s="145"/>
      <c r="L24" s="125"/>
      <c r="M24" s="142"/>
      <c r="N24" s="143"/>
      <c r="O24" s="22"/>
      <c r="P24" s="41" t="s">
        <v>20</v>
      </c>
      <c r="Q24" s="40"/>
      <c r="R24" s="17"/>
      <c r="S24" s="18"/>
      <c r="T24" s="22"/>
      <c r="U24" s="41" t="s">
        <v>20</v>
      </c>
      <c r="V24" s="16"/>
      <c r="W24" s="19"/>
      <c r="X24" s="16"/>
      <c r="Y24" s="22"/>
      <c r="Z24" s="42"/>
      <c r="AA24" s="16"/>
      <c r="AB24" s="19"/>
    </row>
    <row r="25" spans="1:28" ht="13.5" thickBot="1">
      <c r="A25" s="14"/>
      <c r="B25" s="14"/>
      <c r="C25" s="23"/>
      <c r="D25" s="14"/>
      <c r="E25" s="101"/>
      <c r="F25" s="101"/>
      <c r="G25" s="103"/>
      <c r="H25" s="138"/>
      <c r="I25" s="146"/>
      <c r="J25" s="141"/>
      <c r="K25" s="141"/>
      <c r="L25" s="103"/>
      <c r="M25" s="138"/>
      <c r="N25" s="146"/>
      <c r="O25" s="14"/>
      <c r="P25" s="34"/>
      <c r="Q25" s="23"/>
      <c r="R25" s="15"/>
      <c r="S25" s="15"/>
      <c r="T25" s="14"/>
      <c r="U25" s="34"/>
      <c r="V25" s="14"/>
      <c r="W25" s="14"/>
      <c r="X25" s="14"/>
      <c r="Y25" s="14"/>
      <c r="Z25" s="27"/>
      <c r="AA25" s="14"/>
      <c r="AB25" s="14"/>
    </row>
    <row r="26" spans="1:28" ht="12.75" customHeight="1">
      <c r="A26" s="20" t="s">
        <v>1</v>
      </c>
      <c r="B26" s="43" t="s">
        <v>10</v>
      </c>
      <c r="C26" s="37"/>
      <c r="D26" s="12"/>
      <c r="E26" s="113"/>
      <c r="F26" s="114"/>
      <c r="G26" s="130" t="s">
        <v>11</v>
      </c>
      <c r="H26" s="131">
        <f>SUM(H27:H35)</f>
        <v>1</v>
      </c>
      <c r="I26" s="132">
        <f>SUM(I27:I35)</f>
        <v>10000</v>
      </c>
      <c r="J26" s="147"/>
      <c r="K26" s="148"/>
      <c r="L26" s="130" t="s">
        <v>11</v>
      </c>
      <c r="M26" s="131">
        <f>SUM(M27:M35)</f>
        <v>1</v>
      </c>
      <c r="N26" s="132">
        <f>SUM(N27:N35)</f>
        <v>50000</v>
      </c>
      <c r="O26" s="48"/>
      <c r="P26" s="43" t="s">
        <v>11</v>
      </c>
      <c r="Q26" s="38">
        <f>SUM(Q27:Q35)</f>
        <v>1</v>
      </c>
      <c r="R26" s="39">
        <f>SUM(R27:R35)</f>
        <v>500000</v>
      </c>
      <c r="S26" s="13"/>
      <c r="T26" s="48"/>
      <c r="U26" s="43" t="s">
        <v>11</v>
      </c>
      <c r="V26" s="38">
        <f>SUM(V27:V35)</f>
        <v>1</v>
      </c>
      <c r="W26" s="39">
        <f>SUM(W27:W35)</f>
        <v>1000000</v>
      </c>
      <c r="X26" s="12"/>
      <c r="Y26" s="48"/>
      <c r="Z26" s="43" t="s">
        <v>11</v>
      </c>
      <c r="AA26" s="38">
        <f>SUM(AA27:AA35)</f>
        <v>1</v>
      </c>
      <c r="AB26" s="39">
        <f>SUM(AB27:AB35)</f>
        <v>5000000</v>
      </c>
    </row>
    <row r="27" spans="1:28" ht="12.75">
      <c r="A27" s="21"/>
      <c r="B27" s="14" t="s">
        <v>15</v>
      </c>
      <c r="C27" s="23">
        <v>-0.075</v>
      </c>
      <c r="D27" s="14"/>
      <c r="E27" s="118" t="s">
        <v>51</v>
      </c>
      <c r="F27" s="101" t="s">
        <v>125</v>
      </c>
      <c r="G27" s="111" t="s">
        <v>120</v>
      </c>
      <c r="H27" s="138">
        <v>0.13</v>
      </c>
      <c r="I27" s="139">
        <f>H27*$E$9</f>
        <v>1300</v>
      </c>
      <c r="J27" s="140" t="s">
        <v>51</v>
      </c>
      <c r="K27" s="141" t="s">
        <v>125</v>
      </c>
      <c r="L27" s="111" t="s">
        <v>120</v>
      </c>
      <c r="M27" s="138">
        <v>0.13</v>
      </c>
      <c r="N27" s="139">
        <f>M27*$J$9</f>
        <v>6500</v>
      </c>
      <c r="O27" s="21" t="s">
        <v>51</v>
      </c>
      <c r="P27" s="25" t="s">
        <v>74</v>
      </c>
      <c r="Q27" s="23">
        <v>0.18</v>
      </c>
      <c r="R27" s="11">
        <f>Q27*$O$9</f>
        <v>90000</v>
      </c>
      <c r="S27" s="15"/>
      <c r="T27" s="21" t="s">
        <v>51</v>
      </c>
      <c r="U27" s="25" t="s">
        <v>77</v>
      </c>
      <c r="V27" s="24">
        <v>0.1</v>
      </c>
      <c r="W27" s="11">
        <f>V27*$T$9</f>
        <v>100000</v>
      </c>
      <c r="X27" s="14"/>
      <c r="Y27" s="21" t="s">
        <v>51</v>
      </c>
      <c r="Z27" s="25" t="s">
        <v>80</v>
      </c>
      <c r="AA27" s="24">
        <v>0.1</v>
      </c>
      <c r="AB27" s="11">
        <f>AA27*$Y$9</f>
        <v>500000</v>
      </c>
    </row>
    <row r="28" spans="1:28" ht="12.75">
      <c r="A28" s="21"/>
      <c r="B28" s="14" t="s">
        <v>5</v>
      </c>
      <c r="C28" s="24">
        <v>0.5</v>
      </c>
      <c r="D28" s="14"/>
      <c r="E28" s="118" t="s">
        <v>52</v>
      </c>
      <c r="F28" s="101" t="s">
        <v>124</v>
      </c>
      <c r="G28" s="111" t="s">
        <v>121</v>
      </c>
      <c r="H28" s="138">
        <v>0.07</v>
      </c>
      <c r="I28" s="139">
        <f>H28*$E$9</f>
        <v>700.0000000000001</v>
      </c>
      <c r="J28" s="140" t="s">
        <v>52</v>
      </c>
      <c r="K28" s="141" t="s">
        <v>124</v>
      </c>
      <c r="L28" s="111" t="s">
        <v>121</v>
      </c>
      <c r="M28" s="138">
        <v>0.07</v>
      </c>
      <c r="N28" s="139">
        <f>M28*$J$9</f>
        <v>3500.0000000000005</v>
      </c>
      <c r="O28" s="21" t="s">
        <v>52</v>
      </c>
      <c r="P28" s="25" t="s">
        <v>75</v>
      </c>
      <c r="Q28" s="23">
        <v>0.1</v>
      </c>
      <c r="R28" s="11">
        <f>Q28*$O$9</f>
        <v>50000</v>
      </c>
      <c r="S28" s="15"/>
      <c r="T28" s="21" t="s">
        <v>52</v>
      </c>
      <c r="U28" s="25"/>
      <c r="V28" s="23"/>
      <c r="W28" s="11"/>
      <c r="X28" s="14"/>
      <c r="Y28" s="21" t="s">
        <v>52</v>
      </c>
      <c r="Z28" s="25" t="s">
        <v>81</v>
      </c>
      <c r="AA28" s="23">
        <v>0.08</v>
      </c>
      <c r="AB28" s="11">
        <f>AA28*$Y$9</f>
        <v>400000</v>
      </c>
    </row>
    <row r="29" spans="1:28" ht="12.75">
      <c r="A29" s="21"/>
      <c r="B29" s="14" t="s">
        <v>6</v>
      </c>
      <c r="C29" s="24">
        <v>0.2</v>
      </c>
      <c r="D29" s="14"/>
      <c r="E29" s="118" t="s">
        <v>53</v>
      </c>
      <c r="F29" s="101" t="s">
        <v>134</v>
      </c>
      <c r="G29" s="111" t="s">
        <v>191</v>
      </c>
      <c r="H29" s="138">
        <v>0.09</v>
      </c>
      <c r="I29" s="139">
        <f>H29*$E$9</f>
        <v>900</v>
      </c>
      <c r="J29" s="140" t="s">
        <v>53</v>
      </c>
      <c r="K29" s="101" t="s">
        <v>134</v>
      </c>
      <c r="L29" s="111" t="s">
        <v>191</v>
      </c>
      <c r="M29" s="138">
        <v>0.09</v>
      </c>
      <c r="N29" s="139">
        <f>M29*$J$9</f>
        <v>4500</v>
      </c>
      <c r="O29" s="21" t="s">
        <v>53</v>
      </c>
      <c r="P29" s="25" t="s">
        <v>67</v>
      </c>
      <c r="Q29" s="23">
        <v>0.07</v>
      </c>
      <c r="R29" s="11">
        <f>Q29*$O$9</f>
        <v>35000</v>
      </c>
      <c r="S29" s="15"/>
      <c r="T29" s="21" t="s">
        <v>53</v>
      </c>
      <c r="U29" s="25"/>
      <c r="V29" s="23"/>
      <c r="W29" s="11"/>
      <c r="X29" s="14"/>
      <c r="Y29" s="21" t="s">
        <v>53</v>
      </c>
      <c r="Z29" s="25" t="s">
        <v>82</v>
      </c>
      <c r="AA29" s="23">
        <v>0.05</v>
      </c>
      <c r="AB29" s="11">
        <f>AA29*$Y$9</f>
        <v>250000</v>
      </c>
    </row>
    <row r="30" spans="1:28" ht="12.75">
      <c r="A30" s="21"/>
      <c r="B30" s="14" t="s">
        <v>7</v>
      </c>
      <c r="C30" s="26">
        <v>0.3</v>
      </c>
      <c r="D30" s="14"/>
      <c r="E30" s="118" t="s">
        <v>117</v>
      </c>
      <c r="F30" s="101" t="s">
        <v>123</v>
      </c>
      <c r="G30" s="111" t="s">
        <v>122</v>
      </c>
      <c r="H30" s="138">
        <v>0.21</v>
      </c>
      <c r="I30" s="139">
        <f>H30*$E$9</f>
        <v>2100</v>
      </c>
      <c r="J30" s="140" t="s">
        <v>117</v>
      </c>
      <c r="K30" s="141" t="s">
        <v>123</v>
      </c>
      <c r="L30" s="111" t="s">
        <v>122</v>
      </c>
      <c r="M30" s="138">
        <v>0.21</v>
      </c>
      <c r="N30" s="139">
        <f>M30*$J$9</f>
        <v>10500</v>
      </c>
      <c r="O30" s="21" t="s">
        <v>117</v>
      </c>
      <c r="P30" s="25"/>
      <c r="Q30" s="23"/>
      <c r="R30" s="11"/>
      <c r="S30" s="15"/>
      <c r="T30" s="21" t="s">
        <v>54</v>
      </c>
      <c r="U30" s="25" t="s">
        <v>79</v>
      </c>
      <c r="V30" s="23">
        <v>0.25</v>
      </c>
      <c r="W30" s="11">
        <f>V30*$T$9</f>
        <v>250000</v>
      </c>
      <c r="X30" s="14"/>
      <c r="Y30" s="21" t="s">
        <v>54</v>
      </c>
      <c r="Z30" s="25" t="s">
        <v>83</v>
      </c>
      <c r="AA30" s="23">
        <v>0.12</v>
      </c>
      <c r="AB30" s="11">
        <f>AA30*$Y$9</f>
        <v>600000</v>
      </c>
    </row>
    <row r="31" spans="1:28" ht="12.75">
      <c r="A31" s="21"/>
      <c r="B31" s="14"/>
      <c r="C31" s="23"/>
      <c r="D31" s="14"/>
      <c r="E31" s="118" t="s">
        <v>55</v>
      </c>
      <c r="F31" s="101"/>
      <c r="G31" s="111"/>
      <c r="H31" s="138"/>
      <c r="I31" s="139"/>
      <c r="J31" s="140" t="s">
        <v>55</v>
      </c>
      <c r="K31" s="141"/>
      <c r="L31" s="111"/>
      <c r="M31" s="138"/>
      <c r="N31" s="139"/>
      <c r="O31" s="21" t="s">
        <v>55</v>
      </c>
      <c r="P31" s="25" t="s">
        <v>76</v>
      </c>
      <c r="Q31" s="23">
        <v>0.15</v>
      </c>
      <c r="R31" s="11">
        <f>Q31*$O$9</f>
        <v>75000</v>
      </c>
      <c r="S31" s="15"/>
      <c r="T31" s="21" t="s">
        <v>55</v>
      </c>
      <c r="U31" s="25" t="s">
        <v>76</v>
      </c>
      <c r="V31" s="23">
        <v>0.15</v>
      </c>
      <c r="W31" s="11">
        <f>V31*$T$9</f>
        <v>150000</v>
      </c>
      <c r="X31" s="14"/>
      <c r="Y31" s="21" t="s">
        <v>55</v>
      </c>
      <c r="Z31" s="25" t="s">
        <v>76</v>
      </c>
      <c r="AA31" s="23">
        <v>0.15</v>
      </c>
      <c r="AB31" s="11">
        <f>AA31*$Y$9</f>
        <v>750000</v>
      </c>
    </row>
    <row r="32" spans="1:28" ht="12.75">
      <c r="A32" s="21"/>
      <c r="B32" s="14"/>
      <c r="C32" s="23"/>
      <c r="D32" s="14"/>
      <c r="E32" s="118" t="s">
        <v>219</v>
      </c>
      <c r="F32" s="101"/>
      <c r="G32" s="106"/>
      <c r="H32" s="104">
        <v>0.02</v>
      </c>
      <c r="I32" s="119">
        <f>H32*$E$9</f>
        <v>200</v>
      </c>
      <c r="J32" s="118" t="s">
        <v>219</v>
      </c>
      <c r="K32" s="101"/>
      <c r="L32" s="106"/>
      <c r="M32" s="104">
        <v>0.02</v>
      </c>
      <c r="N32" s="119">
        <f>M32*$J$9</f>
        <v>1000</v>
      </c>
      <c r="O32" s="21"/>
      <c r="P32" s="14"/>
      <c r="Q32" s="23"/>
      <c r="R32" s="11"/>
      <c r="S32" s="15"/>
      <c r="T32" s="21"/>
      <c r="U32" s="14"/>
      <c r="V32" s="23"/>
      <c r="W32" s="11"/>
      <c r="X32" s="14"/>
      <c r="Y32" s="21"/>
      <c r="Z32" s="14"/>
      <c r="AA32" s="23"/>
      <c r="AB32" s="11"/>
    </row>
    <row r="33" spans="1:28" ht="12.75">
      <c r="A33" s="21"/>
      <c r="B33" s="14" t="s">
        <v>163</v>
      </c>
      <c r="C33" s="23" t="s">
        <v>166</v>
      </c>
      <c r="D33" s="14"/>
      <c r="E33" s="118" t="s">
        <v>6</v>
      </c>
      <c r="F33" s="101" t="s">
        <v>132</v>
      </c>
      <c r="G33" s="111" t="s">
        <v>145</v>
      </c>
      <c r="H33" s="138">
        <v>0.48</v>
      </c>
      <c r="I33" s="139">
        <f>H33*$E$9</f>
        <v>4800</v>
      </c>
      <c r="J33" s="140" t="s">
        <v>6</v>
      </c>
      <c r="K33" s="141" t="s">
        <v>128</v>
      </c>
      <c r="L33" s="111" t="s">
        <v>129</v>
      </c>
      <c r="M33" s="138">
        <v>0.48</v>
      </c>
      <c r="N33" s="139">
        <f>M33*$J$9</f>
        <v>24000</v>
      </c>
      <c r="O33" s="21" t="s">
        <v>6</v>
      </c>
      <c r="P33" s="28" t="s">
        <v>60</v>
      </c>
      <c r="Q33" s="23">
        <v>0.2</v>
      </c>
      <c r="R33" s="11">
        <f>Q33*$O$9</f>
        <v>100000</v>
      </c>
      <c r="S33" s="15"/>
      <c r="T33" s="21" t="s">
        <v>6</v>
      </c>
      <c r="U33" s="28" t="s">
        <v>60</v>
      </c>
      <c r="V33" s="23">
        <v>0.2</v>
      </c>
      <c r="W33" s="11">
        <f>V33*$T$9</f>
        <v>200000</v>
      </c>
      <c r="X33" s="14"/>
      <c r="Y33" s="21" t="s">
        <v>6</v>
      </c>
      <c r="Z33" s="28" t="s">
        <v>60</v>
      </c>
      <c r="AA33" s="23">
        <v>0.2</v>
      </c>
      <c r="AB33" s="11">
        <f>AA33*$Y$9</f>
        <v>1000000</v>
      </c>
    </row>
    <row r="34" spans="1:28" ht="12.75">
      <c r="A34" s="21"/>
      <c r="B34" s="14"/>
      <c r="C34" s="23" t="s">
        <v>167</v>
      </c>
      <c r="D34" s="14"/>
      <c r="E34" s="118"/>
      <c r="F34" s="101"/>
      <c r="G34" s="111"/>
      <c r="H34" s="138"/>
      <c r="I34" s="139"/>
      <c r="J34" s="140"/>
      <c r="K34" s="141"/>
      <c r="L34" s="111"/>
      <c r="M34" s="138"/>
      <c r="N34" s="139"/>
      <c r="O34" s="21"/>
      <c r="P34" s="28" t="s">
        <v>61</v>
      </c>
      <c r="Q34" s="23"/>
      <c r="R34" s="11"/>
      <c r="S34" s="15"/>
      <c r="T34" s="21"/>
      <c r="U34" s="28" t="s">
        <v>61</v>
      </c>
      <c r="V34" s="23"/>
      <c r="W34" s="11"/>
      <c r="X34" s="14"/>
      <c r="Y34" s="21"/>
      <c r="Z34" s="28" t="s">
        <v>61</v>
      </c>
      <c r="AA34" s="23"/>
      <c r="AB34" s="11"/>
    </row>
    <row r="35" spans="1:28" ht="12.75">
      <c r="A35" s="21"/>
      <c r="B35" s="14"/>
      <c r="C35" s="23"/>
      <c r="D35" s="14"/>
      <c r="E35" s="118" t="s">
        <v>12</v>
      </c>
      <c r="F35" s="101"/>
      <c r="G35" s="103"/>
      <c r="H35" s="138"/>
      <c r="I35" s="139"/>
      <c r="J35" s="140" t="s">
        <v>12</v>
      </c>
      <c r="K35" s="141"/>
      <c r="L35" s="103"/>
      <c r="M35" s="138"/>
      <c r="N35" s="139"/>
      <c r="O35" s="21" t="s">
        <v>12</v>
      </c>
      <c r="P35" s="34" t="s">
        <v>17</v>
      </c>
      <c r="Q35" s="23">
        <v>0.3</v>
      </c>
      <c r="R35" s="11">
        <f>Q35*$O$9</f>
        <v>150000</v>
      </c>
      <c r="S35" s="15"/>
      <c r="T35" s="21" t="s">
        <v>12</v>
      </c>
      <c r="U35" s="34" t="s">
        <v>17</v>
      </c>
      <c r="V35" s="23">
        <v>0.3</v>
      </c>
      <c r="W35" s="11">
        <f>V35*$T$9</f>
        <v>300000</v>
      </c>
      <c r="X35" s="14"/>
      <c r="Y35" s="21" t="s">
        <v>12</v>
      </c>
      <c r="Z35" s="34" t="s">
        <v>35</v>
      </c>
      <c r="AA35" s="23">
        <v>0.3</v>
      </c>
      <c r="AB35" s="11">
        <f>AA35*$Y$9</f>
        <v>1500000</v>
      </c>
    </row>
    <row r="36" spans="1:28" ht="12.75">
      <c r="A36" s="21"/>
      <c r="B36" s="14"/>
      <c r="C36" s="23"/>
      <c r="D36" s="14"/>
      <c r="E36" s="118"/>
      <c r="F36" s="101"/>
      <c r="G36" s="103"/>
      <c r="H36" s="138"/>
      <c r="I36" s="139"/>
      <c r="J36" s="140"/>
      <c r="K36" s="141"/>
      <c r="L36" s="103"/>
      <c r="M36" s="138"/>
      <c r="N36" s="139"/>
      <c r="O36" s="21"/>
      <c r="P36" s="34" t="s">
        <v>21</v>
      </c>
      <c r="Q36" s="23"/>
      <c r="R36" s="11"/>
      <c r="S36" s="15"/>
      <c r="T36" s="21"/>
      <c r="U36" s="34" t="s">
        <v>21</v>
      </c>
      <c r="V36" s="23"/>
      <c r="W36" s="11"/>
      <c r="X36" s="14"/>
      <c r="Y36" s="21"/>
      <c r="Z36" s="34" t="s">
        <v>44</v>
      </c>
      <c r="AA36" s="23"/>
      <c r="AB36" s="11"/>
    </row>
    <row r="37" spans="1:28" ht="12.75">
      <c r="A37" s="21"/>
      <c r="B37" s="14"/>
      <c r="C37" s="23"/>
      <c r="D37" s="14"/>
      <c r="E37" s="118"/>
      <c r="F37" s="101"/>
      <c r="G37" s="111"/>
      <c r="H37" s="138"/>
      <c r="I37" s="139"/>
      <c r="J37" s="140"/>
      <c r="K37" s="141"/>
      <c r="L37" s="103"/>
      <c r="M37" s="138"/>
      <c r="N37" s="139"/>
      <c r="O37" s="21"/>
      <c r="P37" s="34" t="s">
        <v>18</v>
      </c>
      <c r="Q37" s="23"/>
      <c r="R37" s="11"/>
      <c r="S37" s="15"/>
      <c r="T37" s="21"/>
      <c r="U37" s="34" t="s">
        <v>18</v>
      </c>
      <c r="V37" s="23"/>
      <c r="W37" s="11"/>
      <c r="X37" s="14"/>
      <c r="Y37" s="21"/>
      <c r="Z37" s="35" t="s">
        <v>45</v>
      </c>
      <c r="AA37" s="23"/>
      <c r="AB37" s="11"/>
    </row>
    <row r="38" spans="1:28" ht="12.75">
      <c r="A38" s="21"/>
      <c r="B38" s="14"/>
      <c r="C38" s="23"/>
      <c r="D38" s="14"/>
      <c r="E38" s="21"/>
      <c r="F38" s="14"/>
      <c r="G38" s="58"/>
      <c r="H38" s="86"/>
      <c r="I38" s="87"/>
      <c r="J38" s="88"/>
      <c r="K38" s="89"/>
      <c r="L38" s="58"/>
      <c r="M38" s="86"/>
      <c r="N38" s="87"/>
      <c r="O38" s="21"/>
      <c r="P38" s="34" t="s">
        <v>19</v>
      </c>
      <c r="Q38" s="23"/>
      <c r="R38" s="11"/>
      <c r="S38" s="15"/>
      <c r="T38" s="21"/>
      <c r="U38" s="34" t="s">
        <v>19</v>
      </c>
      <c r="V38" s="23"/>
      <c r="W38" s="11"/>
      <c r="X38" s="14"/>
      <c r="Y38" s="21"/>
      <c r="Z38" s="27"/>
      <c r="AA38" s="23"/>
      <c r="AB38" s="11"/>
    </row>
    <row r="39" spans="1:28" ht="13.5" thickBot="1">
      <c r="A39" s="22"/>
      <c r="B39" s="16"/>
      <c r="C39" s="40"/>
      <c r="D39" s="16"/>
      <c r="E39" s="22"/>
      <c r="F39" s="16"/>
      <c r="G39" s="59"/>
      <c r="H39" s="90"/>
      <c r="I39" s="91"/>
      <c r="J39" s="92"/>
      <c r="K39" s="93"/>
      <c r="L39" s="59"/>
      <c r="M39" s="90"/>
      <c r="N39" s="91"/>
      <c r="O39" s="22"/>
      <c r="P39" s="41" t="s">
        <v>20</v>
      </c>
      <c r="Q39" s="40"/>
      <c r="R39" s="17"/>
      <c r="S39" s="18"/>
      <c r="T39" s="22"/>
      <c r="U39" s="41" t="s">
        <v>20</v>
      </c>
      <c r="V39" s="16"/>
      <c r="W39" s="19"/>
      <c r="X39" s="16"/>
      <c r="Y39" s="22"/>
      <c r="Z39" s="42"/>
      <c r="AA39" s="16"/>
      <c r="AB39" s="19"/>
    </row>
    <row r="40" spans="1:28" ht="13.5" thickBot="1">
      <c r="A40" s="14"/>
      <c r="B40" s="14"/>
      <c r="C40" s="23"/>
      <c r="D40" s="14"/>
      <c r="E40" s="14"/>
      <c r="F40" s="14"/>
      <c r="G40" s="58"/>
      <c r="H40" s="86"/>
      <c r="I40" s="94"/>
      <c r="J40" s="89"/>
      <c r="K40" s="89"/>
      <c r="L40" s="58"/>
      <c r="M40" s="86"/>
      <c r="N40" s="94"/>
      <c r="O40" s="14"/>
      <c r="P40" s="34"/>
      <c r="Q40" s="23"/>
      <c r="R40" s="15"/>
      <c r="S40" s="15"/>
      <c r="T40" s="14"/>
      <c r="U40" s="34"/>
      <c r="V40" s="14"/>
      <c r="W40" s="14"/>
      <c r="X40" s="14"/>
      <c r="Y40" s="14"/>
      <c r="Z40" s="27"/>
      <c r="AA40" s="14"/>
      <c r="AB40" s="14"/>
    </row>
    <row r="41" spans="1:28" ht="12.75">
      <c r="A41" s="20" t="s">
        <v>2</v>
      </c>
      <c r="B41" s="43" t="s">
        <v>9</v>
      </c>
      <c r="C41" s="37"/>
      <c r="D41" s="12"/>
      <c r="E41" s="48"/>
      <c r="F41" s="12"/>
      <c r="G41" s="65" t="s">
        <v>11</v>
      </c>
      <c r="H41" s="66">
        <f>SUM(H42:H50)</f>
        <v>1</v>
      </c>
      <c r="I41" s="67">
        <f>SUM(I42:I50)</f>
        <v>10000</v>
      </c>
      <c r="J41" s="95"/>
      <c r="K41" s="96"/>
      <c r="L41" s="65" t="s">
        <v>11</v>
      </c>
      <c r="M41" s="66">
        <f>SUM(M42:M50)</f>
        <v>1</v>
      </c>
      <c r="N41" s="67">
        <f>SUM(N42:N50)</f>
        <v>50000</v>
      </c>
      <c r="O41" s="48"/>
      <c r="P41" s="43" t="s">
        <v>11</v>
      </c>
      <c r="Q41" s="38">
        <f>SUM(Q42:Q50)</f>
        <v>0.9999999999999999</v>
      </c>
      <c r="R41" s="39">
        <f>SUM(R42:R50)</f>
        <v>500000</v>
      </c>
      <c r="S41" s="13"/>
      <c r="T41" s="48"/>
      <c r="U41" s="43" t="s">
        <v>11</v>
      </c>
      <c r="V41" s="38">
        <f>SUM(V42:V50)</f>
        <v>1</v>
      </c>
      <c r="W41" s="39">
        <f>SUM(W42:W50)</f>
        <v>1000000</v>
      </c>
      <c r="X41" s="12"/>
      <c r="Y41" s="48"/>
      <c r="Z41" s="43" t="s">
        <v>11</v>
      </c>
      <c r="AA41" s="38">
        <f>SUM(AA42:AA50)</f>
        <v>1</v>
      </c>
      <c r="AB41" s="39">
        <f>SUM(AB42:AB50)</f>
        <v>5000000</v>
      </c>
    </row>
    <row r="42" spans="1:28" ht="12.75">
      <c r="A42" s="21"/>
      <c r="B42" s="14" t="s">
        <v>15</v>
      </c>
      <c r="C42" s="23">
        <v>-0.1</v>
      </c>
      <c r="D42" s="14"/>
      <c r="E42" s="21" t="s">
        <v>51</v>
      </c>
      <c r="F42" s="14" t="s">
        <v>133</v>
      </c>
      <c r="G42" s="53" t="s">
        <v>102</v>
      </c>
      <c r="H42" s="86">
        <v>0.22</v>
      </c>
      <c r="I42" s="87">
        <f>H42*$E$9</f>
        <v>2200</v>
      </c>
      <c r="J42" s="88" t="s">
        <v>51</v>
      </c>
      <c r="K42" s="57" t="s">
        <v>143</v>
      </c>
      <c r="L42" s="70" t="s">
        <v>136</v>
      </c>
      <c r="M42" s="86">
        <v>0.18</v>
      </c>
      <c r="N42" s="87">
        <f>M42*$J$9</f>
        <v>9000</v>
      </c>
      <c r="O42" s="21" t="s">
        <v>51</v>
      </c>
      <c r="P42" s="32" t="s">
        <v>73</v>
      </c>
      <c r="Q42" s="23">
        <v>0.21</v>
      </c>
      <c r="R42" s="11">
        <f>Q42*$O$9</f>
        <v>105000</v>
      </c>
      <c r="S42" s="15"/>
      <c r="T42" s="21" t="s">
        <v>51</v>
      </c>
      <c r="U42" s="32" t="s">
        <v>87</v>
      </c>
      <c r="V42" s="24">
        <v>0.1</v>
      </c>
      <c r="W42" s="11">
        <f>V42*$T$9</f>
        <v>100000</v>
      </c>
      <c r="X42" s="14"/>
      <c r="Y42" s="21" t="s">
        <v>51</v>
      </c>
      <c r="Z42" s="25" t="s">
        <v>87</v>
      </c>
      <c r="AA42" s="24">
        <v>0.1</v>
      </c>
      <c r="AB42" s="11">
        <f>AA42*$Y$9</f>
        <v>500000</v>
      </c>
    </row>
    <row r="43" spans="1:28" ht="12.75">
      <c r="A43" s="21"/>
      <c r="B43" s="14" t="s">
        <v>5</v>
      </c>
      <c r="C43" s="31">
        <v>0.6</v>
      </c>
      <c r="D43" s="14"/>
      <c r="E43" s="21" t="s">
        <v>52</v>
      </c>
      <c r="F43" s="14"/>
      <c r="G43" s="53"/>
      <c r="H43" s="86"/>
      <c r="I43" s="87"/>
      <c r="J43" s="88" t="s">
        <v>52</v>
      </c>
      <c r="K43" s="57" t="s">
        <v>142</v>
      </c>
      <c r="L43" s="70" t="s">
        <v>137</v>
      </c>
      <c r="M43" s="86">
        <v>0.06</v>
      </c>
      <c r="N43" s="87">
        <f>M43*$J$9</f>
        <v>3000</v>
      </c>
      <c r="O43" s="21" t="s">
        <v>52</v>
      </c>
      <c r="P43" s="32" t="s">
        <v>84</v>
      </c>
      <c r="Q43" s="23">
        <v>0.12</v>
      </c>
      <c r="R43" s="11">
        <f>Q43*$O$9</f>
        <v>60000</v>
      </c>
      <c r="S43" s="15"/>
      <c r="T43" s="21" t="s">
        <v>52</v>
      </c>
      <c r="U43" s="32" t="s">
        <v>66</v>
      </c>
      <c r="V43" s="23">
        <v>0.09</v>
      </c>
      <c r="W43" s="11">
        <f>V43*$T$9</f>
        <v>90000</v>
      </c>
      <c r="X43" s="14"/>
      <c r="Y43" s="21" t="s">
        <v>52</v>
      </c>
      <c r="Z43" s="25" t="s">
        <v>89</v>
      </c>
      <c r="AA43" s="23">
        <v>0.09</v>
      </c>
      <c r="AB43" s="11">
        <f>AA43*$Y$9</f>
        <v>450000</v>
      </c>
    </row>
    <row r="44" spans="1:28" ht="12.75">
      <c r="A44" s="21"/>
      <c r="B44" s="14" t="s">
        <v>6</v>
      </c>
      <c r="C44" s="31">
        <v>0.15</v>
      </c>
      <c r="D44" s="14"/>
      <c r="E44" s="21" t="s">
        <v>53</v>
      </c>
      <c r="F44" s="14" t="s">
        <v>134</v>
      </c>
      <c r="G44" s="53" t="s">
        <v>138</v>
      </c>
      <c r="H44" s="86">
        <v>0.08</v>
      </c>
      <c r="I44" s="87">
        <f>H44*$E$9</f>
        <v>800</v>
      </c>
      <c r="J44" s="88" t="s">
        <v>53</v>
      </c>
      <c r="K44" s="57" t="s">
        <v>134</v>
      </c>
      <c r="L44" s="53" t="s">
        <v>138</v>
      </c>
      <c r="M44" s="86">
        <v>0.06</v>
      </c>
      <c r="N44" s="87">
        <f>M44*$J$9</f>
        <v>3000</v>
      </c>
      <c r="O44" s="21" t="s">
        <v>53</v>
      </c>
      <c r="P44" s="33" t="s">
        <v>85</v>
      </c>
      <c r="Q44" s="23">
        <v>0.09</v>
      </c>
      <c r="R44" s="11">
        <f>Q44*$O$9</f>
        <v>45000</v>
      </c>
      <c r="S44" s="15"/>
      <c r="T44" s="21" t="s">
        <v>53</v>
      </c>
      <c r="U44" s="33" t="s">
        <v>88</v>
      </c>
      <c r="V44" s="23">
        <v>0.06</v>
      </c>
      <c r="W44" s="11">
        <f>V44*$T$9</f>
        <v>60000</v>
      </c>
      <c r="X44" s="14"/>
      <c r="Y44" s="21" t="s">
        <v>53</v>
      </c>
      <c r="Z44" s="25" t="s">
        <v>90</v>
      </c>
      <c r="AA44" s="23">
        <v>0.06</v>
      </c>
      <c r="AB44" s="11">
        <f>AA44*$Y$9</f>
        <v>300000</v>
      </c>
    </row>
    <row r="45" spans="1:28" ht="12.75">
      <c r="A45" s="21"/>
      <c r="B45" s="14" t="s">
        <v>7</v>
      </c>
      <c r="C45" s="31">
        <v>0.25</v>
      </c>
      <c r="D45" s="14"/>
      <c r="E45" s="21" t="s">
        <v>117</v>
      </c>
      <c r="F45" s="52" t="s">
        <v>135</v>
      </c>
      <c r="G45" s="53" t="s">
        <v>139</v>
      </c>
      <c r="H45" s="86">
        <v>0.3</v>
      </c>
      <c r="I45" s="87">
        <f>H45*$E$9</f>
        <v>3000</v>
      </c>
      <c r="J45" s="88" t="s">
        <v>117</v>
      </c>
      <c r="K45" s="57" t="s">
        <v>141</v>
      </c>
      <c r="L45" s="53" t="s">
        <v>140</v>
      </c>
      <c r="M45" s="86">
        <v>0.3</v>
      </c>
      <c r="N45" s="87">
        <f>M45*$J$9</f>
        <v>15000</v>
      </c>
      <c r="O45" s="21" t="s">
        <v>117</v>
      </c>
      <c r="P45" s="33"/>
      <c r="Q45" s="23"/>
      <c r="R45" s="11"/>
      <c r="S45" s="15"/>
      <c r="T45" s="21" t="s">
        <v>54</v>
      </c>
      <c r="U45" s="33" t="s">
        <v>83</v>
      </c>
      <c r="V45" s="23">
        <v>0.17</v>
      </c>
      <c r="W45" s="11">
        <f>V45*$T$9</f>
        <v>170000</v>
      </c>
      <c r="X45" s="14"/>
      <c r="Y45" s="21" t="s">
        <v>54</v>
      </c>
      <c r="Z45" s="25" t="s">
        <v>83</v>
      </c>
      <c r="AA45" s="23">
        <v>0.17</v>
      </c>
      <c r="AB45" s="11">
        <f>AA45*$Y$9</f>
        <v>850000.0000000001</v>
      </c>
    </row>
    <row r="46" spans="1:28" ht="12.75">
      <c r="A46" s="21"/>
      <c r="B46" s="14"/>
      <c r="C46" s="23"/>
      <c r="D46" s="14"/>
      <c r="E46" s="21" t="s">
        <v>55</v>
      </c>
      <c r="F46" s="14"/>
      <c r="G46" s="53"/>
      <c r="H46" s="86"/>
      <c r="I46" s="87"/>
      <c r="J46" s="88" t="s">
        <v>55</v>
      </c>
      <c r="K46" s="57"/>
      <c r="L46" s="53"/>
      <c r="M46" s="86"/>
      <c r="N46" s="87"/>
      <c r="O46" s="21" t="s">
        <v>55</v>
      </c>
      <c r="P46" s="33" t="s">
        <v>86</v>
      </c>
      <c r="Q46" s="23">
        <v>0.18</v>
      </c>
      <c r="R46" s="11">
        <f>Q46*$O$9</f>
        <v>90000</v>
      </c>
      <c r="S46" s="15"/>
      <c r="T46" s="21" t="s">
        <v>55</v>
      </c>
      <c r="U46" s="33" t="s">
        <v>86</v>
      </c>
      <c r="V46" s="23">
        <v>0.18</v>
      </c>
      <c r="W46" s="11">
        <f>V46*$T$9</f>
        <v>180000</v>
      </c>
      <c r="X46" s="14"/>
      <c r="Y46" s="21" t="s">
        <v>55</v>
      </c>
      <c r="Z46" s="25" t="s">
        <v>91</v>
      </c>
      <c r="AA46" s="23">
        <v>0.18</v>
      </c>
      <c r="AB46" s="11">
        <f>AA46*$Y$9</f>
        <v>900000</v>
      </c>
    </row>
    <row r="47" spans="1:28" ht="12.75">
      <c r="A47" s="21"/>
      <c r="B47" s="14"/>
      <c r="C47" s="23"/>
      <c r="D47" s="14"/>
      <c r="E47" s="21" t="s">
        <v>219</v>
      </c>
      <c r="F47" s="14"/>
      <c r="G47" s="57"/>
      <c r="H47" s="54">
        <v>0.02</v>
      </c>
      <c r="I47" s="55">
        <f>H47*$E$9</f>
        <v>200</v>
      </c>
      <c r="J47" s="21" t="s">
        <v>219</v>
      </c>
      <c r="K47" s="14"/>
      <c r="L47" s="57"/>
      <c r="M47" s="54">
        <v>0.02</v>
      </c>
      <c r="N47" s="55">
        <f>M47*$J$9</f>
        <v>1000</v>
      </c>
      <c r="O47" s="21"/>
      <c r="P47" s="14"/>
      <c r="Q47" s="23"/>
      <c r="R47" s="11"/>
      <c r="S47" s="15"/>
      <c r="T47" s="21"/>
      <c r="U47" s="14"/>
      <c r="V47" s="23"/>
      <c r="W47" s="11"/>
      <c r="X47" s="14"/>
      <c r="Y47" s="21"/>
      <c r="Z47" s="14"/>
      <c r="AA47" s="23"/>
      <c r="AB47" s="11"/>
    </row>
    <row r="48" spans="1:28" ht="12.75">
      <c r="A48" s="21"/>
      <c r="B48" s="14" t="s">
        <v>163</v>
      </c>
      <c r="C48" s="23" t="s">
        <v>168</v>
      </c>
      <c r="D48" s="14"/>
      <c r="E48" s="21" t="s">
        <v>6</v>
      </c>
      <c r="F48" s="14" t="s">
        <v>132</v>
      </c>
      <c r="G48" s="53" t="s">
        <v>145</v>
      </c>
      <c r="H48" s="86">
        <v>0.38</v>
      </c>
      <c r="I48" s="87">
        <f>H48*$E$9</f>
        <v>3800</v>
      </c>
      <c r="J48" s="88" t="s">
        <v>6</v>
      </c>
      <c r="K48" s="89" t="s">
        <v>128</v>
      </c>
      <c r="L48" s="53" t="s">
        <v>129</v>
      </c>
      <c r="M48" s="86">
        <v>0.38</v>
      </c>
      <c r="N48" s="87">
        <f>M48*$J$9</f>
        <v>19000</v>
      </c>
      <c r="O48" s="21" t="s">
        <v>6</v>
      </c>
      <c r="P48" s="28" t="s">
        <v>62</v>
      </c>
      <c r="Q48" s="23">
        <v>0.15</v>
      </c>
      <c r="R48" s="11">
        <f>Q48*$O$9</f>
        <v>75000</v>
      </c>
      <c r="S48" s="15"/>
      <c r="T48" s="21" t="s">
        <v>6</v>
      </c>
      <c r="U48" s="28" t="s">
        <v>62</v>
      </c>
      <c r="V48" s="23">
        <v>0.15</v>
      </c>
      <c r="W48" s="11">
        <f>V48*$T$9</f>
        <v>150000</v>
      </c>
      <c r="X48" s="14"/>
      <c r="Y48" s="21" t="s">
        <v>6</v>
      </c>
      <c r="Z48" s="28" t="s">
        <v>62</v>
      </c>
      <c r="AA48" s="23">
        <v>0.15</v>
      </c>
      <c r="AB48" s="11">
        <f>AA48*$Y$9</f>
        <v>750000</v>
      </c>
    </row>
    <row r="49" spans="1:28" ht="12.75">
      <c r="A49" s="21"/>
      <c r="B49" s="14"/>
      <c r="C49" s="23" t="s">
        <v>169</v>
      </c>
      <c r="D49" s="14"/>
      <c r="E49" s="21"/>
      <c r="F49" s="14"/>
      <c r="G49" s="53"/>
      <c r="H49" s="86"/>
      <c r="I49" s="87"/>
      <c r="J49" s="88"/>
      <c r="K49" s="89"/>
      <c r="L49" s="53"/>
      <c r="M49" s="86"/>
      <c r="N49" s="87"/>
      <c r="O49" s="21"/>
      <c r="P49" s="28" t="s">
        <v>63</v>
      </c>
      <c r="Q49" s="23"/>
      <c r="R49" s="11"/>
      <c r="S49" s="15"/>
      <c r="T49" s="21"/>
      <c r="U49" s="28" t="s">
        <v>63</v>
      </c>
      <c r="V49" s="23"/>
      <c r="W49" s="11"/>
      <c r="X49" s="14"/>
      <c r="Y49" s="21"/>
      <c r="Z49" s="28" t="s">
        <v>63</v>
      </c>
      <c r="AA49" s="23"/>
      <c r="AB49" s="11"/>
    </row>
    <row r="50" spans="1:28" ht="12.75">
      <c r="A50" s="21"/>
      <c r="B50" s="14"/>
      <c r="C50" s="23"/>
      <c r="D50" s="14"/>
      <c r="E50" s="21" t="s">
        <v>12</v>
      </c>
      <c r="F50" s="14"/>
      <c r="G50" s="58"/>
      <c r="H50" s="86"/>
      <c r="I50" s="87"/>
      <c r="J50" s="88" t="s">
        <v>12</v>
      </c>
      <c r="K50" s="89"/>
      <c r="L50" s="58"/>
      <c r="M50" s="86"/>
      <c r="N50" s="87"/>
      <c r="O50" s="21" t="s">
        <v>12</v>
      </c>
      <c r="P50" s="34" t="s">
        <v>23</v>
      </c>
      <c r="Q50" s="23">
        <v>0.25</v>
      </c>
      <c r="R50" s="11">
        <f>Q50*$O$9</f>
        <v>125000</v>
      </c>
      <c r="S50" s="15"/>
      <c r="T50" s="21" t="s">
        <v>12</v>
      </c>
      <c r="U50" s="34" t="s">
        <v>23</v>
      </c>
      <c r="V50" s="23">
        <v>0.25</v>
      </c>
      <c r="W50" s="11">
        <f>V50*$T$9</f>
        <v>250000</v>
      </c>
      <c r="X50" s="14"/>
      <c r="Y50" s="21" t="s">
        <v>12</v>
      </c>
      <c r="Z50" s="36" t="s">
        <v>27</v>
      </c>
      <c r="AA50" s="23">
        <v>0.25</v>
      </c>
      <c r="AB50" s="11">
        <f>AA50*$Y$9</f>
        <v>1250000</v>
      </c>
    </row>
    <row r="51" spans="1:28" ht="12.75">
      <c r="A51" s="21"/>
      <c r="B51" s="14"/>
      <c r="C51" s="23"/>
      <c r="D51" s="14"/>
      <c r="E51" s="21"/>
      <c r="F51" s="14"/>
      <c r="G51" s="58"/>
      <c r="H51" s="86"/>
      <c r="I51" s="87"/>
      <c r="J51" s="88"/>
      <c r="K51" s="89"/>
      <c r="L51" s="58"/>
      <c r="M51" s="86"/>
      <c r="N51" s="87"/>
      <c r="O51" s="21"/>
      <c r="P51" s="34" t="s">
        <v>46</v>
      </c>
      <c r="Q51" s="23"/>
      <c r="R51" s="11"/>
      <c r="S51" s="15"/>
      <c r="T51" s="21"/>
      <c r="U51" s="34" t="s">
        <v>46</v>
      </c>
      <c r="V51" s="23"/>
      <c r="W51" s="11"/>
      <c r="X51" s="14"/>
      <c r="Y51" s="21"/>
      <c r="Z51" s="36" t="s">
        <v>28</v>
      </c>
      <c r="AA51" s="23"/>
      <c r="AB51" s="11"/>
    </row>
    <row r="52" spans="1:28" ht="12.75">
      <c r="A52" s="21"/>
      <c r="B52" s="14"/>
      <c r="C52" s="23"/>
      <c r="D52" s="14"/>
      <c r="E52" s="21"/>
      <c r="F52" s="14"/>
      <c r="G52" s="53"/>
      <c r="H52" s="86"/>
      <c r="I52" s="87"/>
      <c r="J52" s="88"/>
      <c r="K52" s="89"/>
      <c r="L52" s="58"/>
      <c r="M52" s="86"/>
      <c r="N52" s="87"/>
      <c r="O52" s="21"/>
      <c r="P52" s="34" t="s">
        <v>24</v>
      </c>
      <c r="Q52" s="23"/>
      <c r="R52" s="11"/>
      <c r="S52" s="15"/>
      <c r="T52" s="21"/>
      <c r="U52" s="34" t="s">
        <v>24</v>
      </c>
      <c r="V52" s="23"/>
      <c r="W52" s="11"/>
      <c r="X52" s="14"/>
      <c r="Y52" s="21"/>
      <c r="Z52" s="27"/>
      <c r="AA52" s="23"/>
      <c r="AB52" s="11"/>
    </row>
    <row r="53" spans="1:28" ht="12.75">
      <c r="A53" s="21"/>
      <c r="B53" s="14"/>
      <c r="C53" s="23"/>
      <c r="D53" s="14"/>
      <c r="E53" s="21"/>
      <c r="F53" s="14"/>
      <c r="G53" s="58"/>
      <c r="H53" s="86"/>
      <c r="I53" s="87"/>
      <c r="J53" s="88"/>
      <c r="K53" s="89"/>
      <c r="L53" s="58"/>
      <c r="M53" s="86"/>
      <c r="N53" s="87"/>
      <c r="O53" s="21"/>
      <c r="P53" s="34" t="s">
        <v>25</v>
      </c>
      <c r="Q53" s="23"/>
      <c r="R53" s="11"/>
      <c r="S53" s="15"/>
      <c r="T53" s="21"/>
      <c r="U53" s="34" t="s">
        <v>25</v>
      </c>
      <c r="V53" s="23"/>
      <c r="W53" s="11"/>
      <c r="X53" s="14"/>
      <c r="Y53" s="21"/>
      <c r="Z53" s="27"/>
      <c r="AA53" s="23"/>
      <c r="AB53" s="11"/>
    </row>
    <row r="54" spans="1:28" ht="12.75">
      <c r="A54" s="21"/>
      <c r="B54" s="14"/>
      <c r="C54" s="23"/>
      <c r="D54" s="14"/>
      <c r="E54" s="21"/>
      <c r="F54" s="14"/>
      <c r="G54" s="58"/>
      <c r="H54" s="86"/>
      <c r="I54" s="87"/>
      <c r="J54" s="88"/>
      <c r="K54" s="89"/>
      <c r="L54" s="58"/>
      <c r="M54" s="86"/>
      <c r="N54" s="87"/>
      <c r="O54" s="21"/>
      <c r="P54" s="34" t="s">
        <v>26</v>
      </c>
      <c r="Q54" s="23"/>
      <c r="R54" s="11"/>
      <c r="S54" s="15"/>
      <c r="T54" s="21"/>
      <c r="U54" s="34" t="s">
        <v>26</v>
      </c>
      <c r="V54" s="14"/>
      <c r="W54" s="10"/>
      <c r="X54" s="14"/>
      <c r="Y54" s="21"/>
      <c r="Z54" s="29"/>
      <c r="AA54" s="14"/>
      <c r="AB54" s="10"/>
    </row>
    <row r="55" spans="1:28" ht="13.5" thickBot="1">
      <c r="A55" s="22"/>
      <c r="B55" s="16"/>
      <c r="C55" s="40"/>
      <c r="D55" s="16"/>
      <c r="E55" s="22"/>
      <c r="F55" s="16"/>
      <c r="G55" s="71"/>
      <c r="H55" s="90"/>
      <c r="I55" s="91"/>
      <c r="J55" s="92"/>
      <c r="K55" s="93"/>
      <c r="L55" s="71"/>
      <c r="M55" s="90"/>
      <c r="N55" s="91"/>
      <c r="O55" s="22"/>
      <c r="P55" s="44" t="s">
        <v>47</v>
      </c>
      <c r="Q55" s="40"/>
      <c r="R55" s="17"/>
      <c r="S55" s="18"/>
      <c r="T55" s="22"/>
      <c r="U55" s="45" t="s">
        <v>48</v>
      </c>
      <c r="V55" s="16"/>
      <c r="W55" s="19"/>
      <c r="X55" s="16"/>
      <c r="Y55" s="22"/>
      <c r="Z55" s="46"/>
      <c r="AA55" s="16"/>
      <c r="AB55" s="19"/>
    </row>
    <row r="56" spans="1:28" ht="13.5" thickBot="1">
      <c r="A56" s="14"/>
      <c r="B56" s="14"/>
      <c r="C56" s="23"/>
      <c r="D56" s="14"/>
      <c r="E56" s="14"/>
      <c r="F56" s="14"/>
      <c r="G56" s="70"/>
      <c r="H56" s="86"/>
      <c r="I56" s="94"/>
      <c r="J56" s="89"/>
      <c r="K56" s="89"/>
      <c r="L56" s="70"/>
      <c r="M56" s="86"/>
      <c r="N56" s="94"/>
      <c r="O56" s="14"/>
      <c r="P56" s="35"/>
      <c r="Q56" s="23"/>
      <c r="R56" s="15"/>
      <c r="S56" s="15"/>
      <c r="T56" s="14"/>
      <c r="U56" s="36"/>
      <c r="V56" s="14"/>
      <c r="W56" s="14"/>
      <c r="X56" s="14"/>
      <c r="Y56" s="14"/>
      <c r="Z56" s="29"/>
      <c r="AA56" s="14"/>
      <c r="AB56" s="14"/>
    </row>
    <row r="57" spans="1:28" ht="12.75">
      <c r="A57" s="20" t="s">
        <v>3</v>
      </c>
      <c r="B57" s="43" t="s">
        <v>3</v>
      </c>
      <c r="C57" s="37"/>
      <c r="D57" s="12"/>
      <c r="E57" s="48"/>
      <c r="F57" s="12"/>
      <c r="G57" s="65" t="s">
        <v>11</v>
      </c>
      <c r="H57" s="66">
        <f>SUM(H58:H66)</f>
        <v>1</v>
      </c>
      <c r="I57" s="67">
        <f>SUM(I58:I66)</f>
        <v>10000</v>
      </c>
      <c r="J57" s="95"/>
      <c r="K57" s="96"/>
      <c r="L57" s="65" t="s">
        <v>11</v>
      </c>
      <c r="M57" s="66">
        <f>SUM(M58:M66)</f>
        <v>1</v>
      </c>
      <c r="N57" s="67">
        <f>SUM(N58:N66)</f>
        <v>50000</v>
      </c>
      <c r="O57" s="48"/>
      <c r="P57" s="43" t="s">
        <v>11</v>
      </c>
      <c r="Q57" s="38">
        <f>SUM(Q58:Q66)</f>
        <v>1</v>
      </c>
      <c r="R57" s="39">
        <f>SUM(R58:R66)</f>
        <v>500000</v>
      </c>
      <c r="S57" s="13"/>
      <c r="T57" s="48"/>
      <c r="U57" s="43" t="s">
        <v>11</v>
      </c>
      <c r="V57" s="38">
        <f>SUM(V58:V66)</f>
        <v>1</v>
      </c>
      <c r="W57" s="39">
        <f>SUM(W58:W66)</f>
        <v>1000000</v>
      </c>
      <c r="X57" s="12"/>
      <c r="Y57" s="48"/>
      <c r="Z57" s="43" t="s">
        <v>11</v>
      </c>
      <c r="AA57" s="38">
        <f>SUM(AA58:AA66)</f>
        <v>1</v>
      </c>
      <c r="AB57" s="39">
        <f>SUM(AB58:AB66)</f>
        <v>5000000</v>
      </c>
    </row>
    <row r="58" spans="1:28" ht="12.75">
      <c r="A58" s="21"/>
      <c r="B58" s="14" t="s">
        <v>15</v>
      </c>
      <c r="C58" s="23">
        <v>-0.125</v>
      </c>
      <c r="D58" s="14"/>
      <c r="E58" s="21" t="s">
        <v>51</v>
      </c>
      <c r="F58" s="14" t="s">
        <v>133</v>
      </c>
      <c r="G58" s="53" t="s">
        <v>157</v>
      </c>
      <c r="H58" s="86">
        <v>0.25</v>
      </c>
      <c r="I58" s="87">
        <f>H58*$E$9</f>
        <v>2500</v>
      </c>
      <c r="J58" s="88" t="s">
        <v>51</v>
      </c>
      <c r="K58" s="57" t="s">
        <v>152</v>
      </c>
      <c r="L58" s="53" t="s">
        <v>192</v>
      </c>
      <c r="M58" s="86">
        <v>0.42</v>
      </c>
      <c r="N58" s="87">
        <f>M58*$J$9</f>
        <v>21000</v>
      </c>
      <c r="O58" s="21" t="s">
        <v>51</v>
      </c>
      <c r="P58" s="25" t="s">
        <v>92</v>
      </c>
      <c r="Q58" s="23">
        <v>0.16</v>
      </c>
      <c r="R58" s="11">
        <f>Q58*$O$9</f>
        <v>80000</v>
      </c>
      <c r="S58" s="15"/>
      <c r="T58" s="21" t="s">
        <v>51</v>
      </c>
      <c r="U58" s="25" t="s">
        <v>96</v>
      </c>
      <c r="V58" s="23">
        <v>0.16</v>
      </c>
      <c r="W58" s="11">
        <f>V58*$T$9</f>
        <v>160000</v>
      </c>
      <c r="X58" s="14"/>
      <c r="Y58" s="21" t="s">
        <v>51</v>
      </c>
      <c r="Z58" s="25" t="s">
        <v>96</v>
      </c>
      <c r="AA58" s="23">
        <v>0.16</v>
      </c>
      <c r="AB58" s="11">
        <f>AA58*$Y$9</f>
        <v>800000</v>
      </c>
    </row>
    <row r="59" spans="1:28" ht="12.75">
      <c r="A59" s="21"/>
      <c r="B59" s="14" t="s">
        <v>5</v>
      </c>
      <c r="C59" s="31">
        <v>0.7</v>
      </c>
      <c r="D59" s="14"/>
      <c r="E59" s="21" t="s">
        <v>52</v>
      </c>
      <c r="F59" s="14" t="s">
        <v>154</v>
      </c>
      <c r="G59" s="53" t="s">
        <v>155</v>
      </c>
      <c r="H59" s="86">
        <v>0.13</v>
      </c>
      <c r="I59" s="87">
        <f>H59*$E$9</f>
        <v>1300</v>
      </c>
      <c r="J59" s="88" t="s">
        <v>52</v>
      </c>
      <c r="K59" s="57" t="s">
        <v>153</v>
      </c>
      <c r="L59" s="53" t="s">
        <v>193</v>
      </c>
      <c r="M59" s="86">
        <v>0.19</v>
      </c>
      <c r="N59" s="87">
        <f>M59*$J$9</f>
        <v>9500</v>
      </c>
      <c r="O59" s="21" t="s">
        <v>52</v>
      </c>
      <c r="P59" s="25" t="s">
        <v>93</v>
      </c>
      <c r="Q59" s="23">
        <v>0.11</v>
      </c>
      <c r="R59" s="11">
        <f>Q59*$O$9</f>
        <v>55000</v>
      </c>
      <c r="S59" s="15"/>
      <c r="T59" s="21" t="s">
        <v>52</v>
      </c>
      <c r="U59" s="25" t="s">
        <v>93</v>
      </c>
      <c r="V59" s="23">
        <v>0.11</v>
      </c>
      <c r="W59" s="11">
        <f>V59*$T$9</f>
        <v>110000</v>
      </c>
      <c r="X59" s="14"/>
      <c r="Y59" s="21" t="s">
        <v>52</v>
      </c>
      <c r="Z59" s="25"/>
      <c r="AA59" s="23"/>
      <c r="AB59" s="11"/>
    </row>
    <row r="60" spans="1:28" ht="12.75">
      <c r="A60" s="21"/>
      <c r="B60" s="14" t="s">
        <v>6</v>
      </c>
      <c r="C60" s="47">
        <v>0.1</v>
      </c>
      <c r="D60" s="14"/>
      <c r="E60" s="21" t="s">
        <v>53</v>
      </c>
      <c r="F60" s="57" t="s">
        <v>156</v>
      </c>
      <c r="G60" s="53" t="s">
        <v>160</v>
      </c>
      <c r="H60" s="86">
        <v>0.14</v>
      </c>
      <c r="I60" s="87">
        <f>H60*$E$9</f>
        <v>1400.0000000000002</v>
      </c>
      <c r="J60" s="88" t="s">
        <v>53</v>
      </c>
      <c r="K60" s="57" t="s">
        <v>156</v>
      </c>
      <c r="L60" s="53" t="s">
        <v>160</v>
      </c>
      <c r="M60" s="86">
        <v>0.19</v>
      </c>
      <c r="N60" s="87">
        <f>M60*$J$9</f>
        <v>9500</v>
      </c>
      <c r="O60" s="21" t="s">
        <v>53</v>
      </c>
      <c r="P60" s="25" t="s">
        <v>85</v>
      </c>
      <c r="Q60" s="23">
        <v>0.1</v>
      </c>
      <c r="R60" s="11">
        <f>Q60*$O$9</f>
        <v>50000</v>
      </c>
      <c r="S60" s="15"/>
      <c r="T60" s="21" t="s">
        <v>53</v>
      </c>
      <c r="U60" s="25" t="s">
        <v>85</v>
      </c>
      <c r="V60" s="23">
        <v>0.1</v>
      </c>
      <c r="W60" s="11">
        <f>V60*$T$9</f>
        <v>100000</v>
      </c>
      <c r="X60" s="14"/>
      <c r="Y60" s="21" t="s">
        <v>53</v>
      </c>
      <c r="Z60" s="25" t="s">
        <v>97</v>
      </c>
      <c r="AA60" s="23">
        <v>0.21</v>
      </c>
      <c r="AB60" s="11">
        <f>AA60*$Y$9</f>
        <v>1050000</v>
      </c>
    </row>
    <row r="61" spans="1:28" ht="12.75">
      <c r="A61" s="21"/>
      <c r="B61" s="14" t="s">
        <v>7</v>
      </c>
      <c r="C61" s="31">
        <v>0.2</v>
      </c>
      <c r="D61" s="14"/>
      <c r="E61" s="21" t="s">
        <v>117</v>
      </c>
      <c r="F61" s="14" t="s">
        <v>228</v>
      </c>
      <c r="G61" s="53" t="s">
        <v>139</v>
      </c>
      <c r="H61" s="86">
        <v>0.28</v>
      </c>
      <c r="I61" s="87">
        <f>H61*$E$9</f>
        <v>2800.0000000000005</v>
      </c>
      <c r="J61" s="88" t="s">
        <v>117</v>
      </c>
      <c r="K61" s="57"/>
      <c r="L61" s="53"/>
      <c r="M61" s="86"/>
      <c r="N61" s="87"/>
      <c r="O61" s="21" t="s">
        <v>117</v>
      </c>
      <c r="P61" s="25" t="s">
        <v>94</v>
      </c>
      <c r="Q61" s="23">
        <v>0.12</v>
      </c>
      <c r="R61" s="11">
        <f>Q61*$O$9</f>
        <v>60000</v>
      </c>
      <c r="S61" s="15"/>
      <c r="T61" s="21" t="s">
        <v>54</v>
      </c>
      <c r="U61" s="25" t="s">
        <v>78</v>
      </c>
      <c r="V61" s="23">
        <v>0.12</v>
      </c>
      <c r="W61" s="11">
        <f>V61*$T$9</f>
        <v>120000</v>
      </c>
      <c r="X61" s="14"/>
      <c r="Y61" s="21" t="s">
        <v>54</v>
      </c>
      <c r="Z61" s="25" t="s">
        <v>78</v>
      </c>
      <c r="AA61" s="23">
        <v>0.12</v>
      </c>
      <c r="AB61" s="11">
        <f>AA61*$Y$9</f>
        <v>600000</v>
      </c>
    </row>
    <row r="62" spans="1:28" ht="12.75">
      <c r="A62" s="21"/>
      <c r="B62" s="14"/>
      <c r="C62" s="23"/>
      <c r="D62" s="14"/>
      <c r="E62" s="21" t="s">
        <v>55</v>
      </c>
      <c r="F62" s="14"/>
      <c r="G62" s="53"/>
      <c r="H62" s="86"/>
      <c r="I62" s="87"/>
      <c r="J62" s="88" t="s">
        <v>55</v>
      </c>
      <c r="K62" s="57"/>
      <c r="L62" s="53"/>
      <c r="M62" s="86"/>
      <c r="N62" s="87"/>
      <c r="O62" s="21" t="s">
        <v>55</v>
      </c>
      <c r="P62" s="25" t="s">
        <v>95</v>
      </c>
      <c r="Q62" s="23">
        <v>0.21</v>
      </c>
      <c r="R62" s="11">
        <f>Q62*$O$9</f>
        <v>105000</v>
      </c>
      <c r="S62" s="15"/>
      <c r="T62" s="21" t="s">
        <v>55</v>
      </c>
      <c r="U62" s="25" t="s">
        <v>95</v>
      </c>
      <c r="V62" s="23">
        <v>0.21</v>
      </c>
      <c r="W62" s="11">
        <f>V62*$T$9</f>
        <v>210000</v>
      </c>
      <c r="X62" s="14"/>
      <c r="Y62" s="21" t="s">
        <v>55</v>
      </c>
      <c r="Z62" s="25" t="s">
        <v>95</v>
      </c>
      <c r="AA62" s="23">
        <v>0.21</v>
      </c>
      <c r="AB62" s="11">
        <f>AA62*$Y$9</f>
        <v>1050000</v>
      </c>
    </row>
    <row r="63" spans="1:28" ht="12.75">
      <c r="A63" s="21"/>
      <c r="B63" s="14"/>
      <c r="C63" s="23"/>
      <c r="D63" s="14"/>
      <c r="E63" s="21" t="s">
        <v>219</v>
      </c>
      <c r="F63" s="14"/>
      <c r="G63" s="57"/>
      <c r="H63" s="54">
        <v>0.02</v>
      </c>
      <c r="I63" s="55">
        <f>H63*$E$9</f>
        <v>200</v>
      </c>
      <c r="J63" s="21" t="s">
        <v>219</v>
      </c>
      <c r="K63" s="14"/>
      <c r="L63" s="57"/>
      <c r="M63" s="54">
        <v>0.02</v>
      </c>
      <c r="N63" s="55">
        <f>M63*$J$9</f>
        <v>1000</v>
      </c>
      <c r="O63" s="21"/>
      <c r="P63" s="14"/>
      <c r="Q63" s="23"/>
      <c r="R63" s="11"/>
      <c r="S63" s="15"/>
      <c r="T63" s="21"/>
      <c r="U63" s="14"/>
      <c r="V63" s="23"/>
      <c r="W63" s="11"/>
      <c r="X63" s="14"/>
      <c r="Y63" s="21"/>
      <c r="Z63" s="14"/>
      <c r="AA63" s="23"/>
      <c r="AB63" s="11"/>
    </row>
    <row r="64" spans="1:28" ht="12.75">
      <c r="A64" s="21"/>
      <c r="B64" s="14" t="s">
        <v>163</v>
      </c>
      <c r="C64" s="23" t="s">
        <v>170</v>
      </c>
      <c r="D64" s="14"/>
      <c r="E64" s="21" t="s">
        <v>6</v>
      </c>
      <c r="F64" s="14" t="s">
        <v>132</v>
      </c>
      <c r="G64" s="53" t="s">
        <v>145</v>
      </c>
      <c r="H64" s="86">
        <v>0.18</v>
      </c>
      <c r="I64" s="87">
        <f>H64*$E$9</f>
        <v>1800</v>
      </c>
      <c r="J64" s="88" t="s">
        <v>6</v>
      </c>
      <c r="K64" s="89" t="s">
        <v>128</v>
      </c>
      <c r="L64" s="53" t="s">
        <v>129</v>
      </c>
      <c r="M64" s="86">
        <v>0.18</v>
      </c>
      <c r="N64" s="87">
        <f>M64*$J$9</f>
        <v>9000</v>
      </c>
      <c r="O64" s="21" t="s">
        <v>6</v>
      </c>
      <c r="P64" s="28" t="s">
        <v>64</v>
      </c>
      <c r="Q64" s="23">
        <v>0.1</v>
      </c>
      <c r="R64" s="11">
        <f>Q64*$O$9</f>
        <v>50000</v>
      </c>
      <c r="S64" s="15"/>
      <c r="T64" s="21" t="s">
        <v>6</v>
      </c>
      <c r="U64" s="28" t="s">
        <v>64</v>
      </c>
      <c r="V64" s="23">
        <v>0.1</v>
      </c>
      <c r="W64" s="11">
        <f>V64*$T$9</f>
        <v>100000</v>
      </c>
      <c r="X64" s="14"/>
      <c r="Y64" s="21" t="s">
        <v>6</v>
      </c>
      <c r="Z64" s="28" t="s">
        <v>64</v>
      </c>
      <c r="AA64" s="23">
        <v>0.1</v>
      </c>
      <c r="AB64" s="11">
        <f>AA64*$Y$9</f>
        <v>500000</v>
      </c>
    </row>
    <row r="65" spans="1:28" ht="12.75">
      <c r="A65" s="21"/>
      <c r="B65" s="14"/>
      <c r="C65" s="23" t="s">
        <v>171</v>
      </c>
      <c r="D65" s="14"/>
      <c r="E65" s="21"/>
      <c r="F65" s="14"/>
      <c r="G65" s="53"/>
      <c r="H65" s="86"/>
      <c r="I65" s="87"/>
      <c r="J65" s="88"/>
      <c r="K65" s="89"/>
      <c r="L65" s="53"/>
      <c r="M65" s="86"/>
      <c r="N65" s="87"/>
      <c r="O65" s="21"/>
      <c r="P65" s="28" t="s">
        <v>63</v>
      </c>
      <c r="Q65" s="23"/>
      <c r="R65" s="11"/>
      <c r="S65" s="15"/>
      <c r="T65" s="21"/>
      <c r="U65" s="28" t="s">
        <v>63</v>
      </c>
      <c r="V65" s="23"/>
      <c r="W65" s="11"/>
      <c r="X65" s="14"/>
      <c r="Y65" s="21"/>
      <c r="Z65" s="28" t="s">
        <v>63</v>
      </c>
      <c r="AA65" s="23"/>
      <c r="AB65" s="11"/>
    </row>
    <row r="66" spans="1:28" ht="12.75">
      <c r="A66" s="21"/>
      <c r="B66" s="14"/>
      <c r="C66" s="23"/>
      <c r="D66" s="14"/>
      <c r="E66" s="21" t="s">
        <v>12</v>
      </c>
      <c r="F66" s="14"/>
      <c r="G66" s="58"/>
      <c r="H66" s="86"/>
      <c r="I66" s="87"/>
      <c r="J66" s="88" t="s">
        <v>12</v>
      </c>
      <c r="K66" s="89"/>
      <c r="L66" s="58"/>
      <c r="M66" s="86"/>
      <c r="N66" s="87"/>
      <c r="O66" s="21" t="s">
        <v>12</v>
      </c>
      <c r="P66" s="34" t="s">
        <v>29</v>
      </c>
      <c r="Q66" s="23">
        <v>0.2</v>
      </c>
      <c r="R66" s="11">
        <f>Q66*$O$9</f>
        <v>100000</v>
      </c>
      <c r="S66" s="15"/>
      <c r="T66" s="21" t="s">
        <v>12</v>
      </c>
      <c r="U66" s="35" t="s">
        <v>49</v>
      </c>
      <c r="V66" s="23">
        <v>0.2</v>
      </c>
      <c r="W66" s="11">
        <f>V66*$T$9</f>
        <v>200000</v>
      </c>
      <c r="X66" s="14"/>
      <c r="Y66" s="21" t="s">
        <v>12</v>
      </c>
      <c r="Z66" s="34" t="s">
        <v>35</v>
      </c>
      <c r="AA66" s="23">
        <v>0.2</v>
      </c>
      <c r="AB66" s="11">
        <f>AA66*$Y$9</f>
        <v>1000000</v>
      </c>
    </row>
    <row r="67" spans="1:28" ht="12.75">
      <c r="A67" s="21"/>
      <c r="B67" s="14"/>
      <c r="C67" s="23"/>
      <c r="D67" s="14"/>
      <c r="E67" s="21"/>
      <c r="F67" s="14"/>
      <c r="G67" s="70"/>
      <c r="H67" s="86"/>
      <c r="I67" s="87"/>
      <c r="J67" s="88"/>
      <c r="K67" s="89"/>
      <c r="L67" s="58"/>
      <c r="M67" s="86"/>
      <c r="N67" s="87"/>
      <c r="O67" s="21"/>
      <c r="P67" s="34" t="s">
        <v>30</v>
      </c>
      <c r="Q67" s="23"/>
      <c r="R67" s="11"/>
      <c r="S67" s="15"/>
      <c r="T67" s="21"/>
      <c r="U67" s="34" t="s">
        <v>30</v>
      </c>
      <c r="V67" s="23"/>
      <c r="W67" s="11"/>
      <c r="X67" s="14"/>
      <c r="Y67" s="21"/>
      <c r="Z67" s="35" t="s">
        <v>36</v>
      </c>
      <c r="AA67" s="23"/>
      <c r="AB67" s="11"/>
    </row>
    <row r="68" spans="1:28" ht="12.75">
      <c r="A68" s="21"/>
      <c r="B68" s="14"/>
      <c r="C68" s="23"/>
      <c r="D68" s="14"/>
      <c r="E68" s="21"/>
      <c r="F68" s="14"/>
      <c r="G68" s="58"/>
      <c r="H68" s="86"/>
      <c r="I68" s="87"/>
      <c r="J68" s="88"/>
      <c r="K68" s="89"/>
      <c r="L68" s="58"/>
      <c r="M68" s="86"/>
      <c r="N68" s="87"/>
      <c r="O68" s="21"/>
      <c r="P68" s="34" t="s">
        <v>31</v>
      </c>
      <c r="Q68" s="23"/>
      <c r="R68" s="11"/>
      <c r="S68" s="15"/>
      <c r="T68" s="21"/>
      <c r="U68" s="34" t="s">
        <v>31</v>
      </c>
      <c r="V68" s="23"/>
      <c r="W68" s="11"/>
      <c r="X68" s="14"/>
      <c r="Y68" s="21"/>
      <c r="Z68" s="27"/>
      <c r="AA68" s="23"/>
      <c r="AB68" s="11"/>
    </row>
    <row r="69" spans="1:28" ht="12.75">
      <c r="A69" s="21"/>
      <c r="B69" s="14"/>
      <c r="C69" s="23"/>
      <c r="D69" s="14"/>
      <c r="E69" s="21"/>
      <c r="F69" s="14"/>
      <c r="G69" s="58"/>
      <c r="H69" s="86"/>
      <c r="I69" s="87"/>
      <c r="J69" s="88"/>
      <c r="K69" s="89"/>
      <c r="L69" s="58"/>
      <c r="M69" s="86"/>
      <c r="N69" s="87"/>
      <c r="O69" s="21"/>
      <c r="P69" s="34" t="s">
        <v>32</v>
      </c>
      <c r="Q69" s="23"/>
      <c r="R69" s="11"/>
      <c r="S69" s="15"/>
      <c r="T69" s="21"/>
      <c r="U69" s="34" t="s">
        <v>32</v>
      </c>
      <c r="V69" s="23"/>
      <c r="W69" s="11"/>
      <c r="X69" s="14"/>
      <c r="Y69" s="21"/>
      <c r="Z69" s="27"/>
      <c r="AA69" s="23"/>
      <c r="AB69" s="11"/>
    </row>
    <row r="70" spans="1:28" ht="12.75">
      <c r="A70" s="21"/>
      <c r="B70" s="14"/>
      <c r="C70" s="23"/>
      <c r="D70" s="14"/>
      <c r="E70" s="21"/>
      <c r="F70" s="14"/>
      <c r="G70" s="58"/>
      <c r="H70" s="86"/>
      <c r="I70" s="87"/>
      <c r="J70" s="88"/>
      <c r="K70" s="89"/>
      <c r="L70" s="70"/>
      <c r="M70" s="86"/>
      <c r="N70" s="87"/>
      <c r="O70" s="21"/>
      <c r="P70" s="34" t="s">
        <v>33</v>
      </c>
      <c r="Q70" s="23"/>
      <c r="R70" s="11"/>
      <c r="S70" s="15"/>
      <c r="T70" s="21"/>
      <c r="U70" s="34" t="s">
        <v>33</v>
      </c>
      <c r="V70" s="23"/>
      <c r="W70" s="11"/>
      <c r="X70" s="14"/>
      <c r="Y70" s="21"/>
      <c r="Z70" s="27"/>
      <c r="AA70" s="23"/>
      <c r="AB70" s="11"/>
    </row>
    <row r="71" spans="1:28" ht="13.5" thickBot="1">
      <c r="A71" s="22"/>
      <c r="B71" s="16"/>
      <c r="C71" s="40"/>
      <c r="D71" s="16"/>
      <c r="E71" s="22"/>
      <c r="F71" s="16"/>
      <c r="G71" s="71"/>
      <c r="H71" s="90"/>
      <c r="I71" s="91"/>
      <c r="J71" s="92"/>
      <c r="K71" s="93"/>
      <c r="L71" s="71"/>
      <c r="M71" s="90"/>
      <c r="N71" s="91"/>
      <c r="O71" s="22"/>
      <c r="P71" s="44" t="s">
        <v>34</v>
      </c>
      <c r="Q71" s="40"/>
      <c r="R71" s="17"/>
      <c r="S71" s="18"/>
      <c r="T71" s="22"/>
      <c r="U71" s="41" t="s">
        <v>34</v>
      </c>
      <c r="V71" s="40"/>
      <c r="W71" s="17"/>
      <c r="X71" s="16"/>
      <c r="Y71" s="22"/>
      <c r="Z71" s="42"/>
      <c r="AA71" s="40"/>
      <c r="AB71" s="17"/>
    </row>
    <row r="72" spans="1:28" ht="13.5" thickBot="1">
      <c r="A72" s="14"/>
      <c r="B72" s="14"/>
      <c r="C72" s="23"/>
      <c r="D72" s="14"/>
      <c r="E72" s="14"/>
      <c r="F72" s="14"/>
      <c r="G72" s="70"/>
      <c r="H72" s="86"/>
      <c r="I72" s="94"/>
      <c r="J72" s="89"/>
      <c r="K72" s="89"/>
      <c r="L72" s="70"/>
      <c r="M72" s="86"/>
      <c r="N72" s="94"/>
      <c r="O72" s="14"/>
      <c r="P72" s="35"/>
      <c r="Q72" s="23"/>
      <c r="R72" s="15"/>
      <c r="S72" s="15"/>
      <c r="T72" s="14"/>
      <c r="U72" s="34"/>
      <c r="V72" s="23"/>
      <c r="W72" s="15"/>
      <c r="X72" s="14"/>
      <c r="Y72" s="14"/>
      <c r="Z72" s="27"/>
      <c r="AA72" s="23"/>
      <c r="AB72" s="15"/>
    </row>
    <row r="73" spans="1:28" ht="12.75">
      <c r="A73" s="20" t="s">
        <v>4</v>
      </c>
      <c r="B73" s="43" t="s">
        <v>8</v>
      </c>
      <c r="C73" s="37"/>
      <c r="D73" s="12"/>
      <c r="E73" s="48"/>
      <c r="F73" s="12"/>
      <c r="G73" s="65" t="s">
        <v>11</v>
      </c>
      <c r="H73" s="66">
        <f>SUM(H74:H81)</f>
        <v>1</v>
      </c>
      <c r="I73" s="67">
        <f>SUM(I74:I81)</f>
        <v>10000</v>
      </c>
      <c r="J73" s="95"/>
      <c r="K73" s="96"/>
      <c r="L73" s="65" t="s">
        <v>11</v>
      </c>
      <c r="M73" s="66">
        <f>SUM(M74:M81)</f>
        <v>1</v>
      </c>
      <c r="N73" s="67">
        <f>SUM(N74:N81)</f>
        <v>50000</v>
      </c>
      <c r="O73" s="48"/>
      <c r="P73" s="43" t="s">
        <v>11</v>
      </c>
      <c r="Q73" s="38">
        <f>SUM(Q74:Q81)</f>
        <v>1</v>
      </c>
      <c r="R73" s="39">
        <f>SUM(R74:R81)</f>
        <v>500000</v>
      </c>
      <c r="S73" s="13"/>
      <c r="T73" s="48"/>
      <c r="U73" s="43" t="s">
        <v>11</v>
      </c>
      <c r="V73" s="38">
        <f>SUM(V74:V81)</f>
        <v>1</v>
      </c>
      <c r="W73" s="39">
        <f>SUM(W74:W81)</f>
        <v>1000000</v>
      </c>
      <c r="X73" s="12"/>
      <c r="Y73" s="48"/>
      <c r="Z73" s="43" t="s">
        <v>11</v>
      </c>
      <c r="AA73" s="38">
        <f>SUM(AA74:AA81)</f>
        <v>1</v>
      </c>
      <c r="AB73" s="39">
        <f>SUM(AB74:AB81)</f>
        <v>5000000</v>
      </c>
    </row>
    <row r="74" spans="1:28" ht="12.75">
      <c r="A74" s="21"/>
      <c r="B74" s="14" t="s">
        <v>15</v>
      </c>
      <c r="C74" s="23">
        <v>-0.15</v>
      </c>
      <c r="D74" s="14"/>
      <c r="E74" s="21" t="s">
        <v>51</v>
      </c>
      <c r="F74" s="14" t="s">
        <v>179</v>
      </c>
      <c r="G74" s="53" t="s">
        <v>180</v>
      </c>
      <c r="H74" s="86">
        <v>0.3</v>
      </c>
      <c r="I74" s="87">
        <f>H74*$E$9</f>
        <v>3000</v>
      </c>
      <c r="J74" s="88" t="s">
        <v>51</v>
      </c>
      <c r="K74" s="57" t="s">
        <v>179</v>
      </c>
      <c r="L74" s="53" t="s">
        <v>180</v>
      </c>
      <c r="M74" s="86">
        <v>0.27</v>
      </c>
      <c r="N74" s="87">
        <f>M74*$J$9</f>
        <v>13500</v>
      </c>
      <c r="O74" s="21" t="s">
        <v>51</v>
      </c>
      <c r="P74" s="25" t="s">
        <v>98</v>
      </c>
      <c r="Q74" s="23">
        <v>0.22</v>
      </c>
      <c r="R74" s="11">
        <f>Q74*$O$9</f>
        <v>110000</v>
      </c>
      <c r="S74" s="15"/>
      <c r="T74" s="21" t="s">
        <v>51</v>
      </c>
      <c r="U74" s="32" t="s">
        <v>100</v>
      </c>
      <c r="V74" s="23">
        <v>0.25</v>
      </c>
      <c r="W74" s="11">
        <f>V74*$T$9</f>
        <v>250000</v>
      </c>
      <c r="X74" s="14"/>
      <c r="Y74" s="21" t="s">
        <v>51</v>
      </c>
      <c r="Z74" s="25" t="s">
        <v>100</v>
      </c>
      <c r="AA74" s="23">
        <v>0.25</v>
      </c>
      <c r="AB74" s="11">
        <f>AA74*$Y$9</f>
        <v>1250000</v>
      </c>
    </row>
    <row r="75" spans="1:28" ht="12.75">
      <c r="A75" s="21"/>
      <c r="B75" s="14" t="s">
        <v>5</v>
      </c>
      <c r="C75" s="31">
        <v>0.85</v>
      </c>
      <c r="D75" s="14"/>
      <c r="E75" s="21" t="s">
        <v>52</v>
      </c>
      <c r="F75" s="14" t="s">
        <v>158</v>
      </c>
      <c r="G75" s="53" t="s">
        <v>159</v>
      </c>
      <c r="H75" s="86">
        <v>0.17</v>
      </c>
      <c r="I75" s="87">
        <f>H75*$E$9</f>
        <v>1700.0000000000002</v>
      </c>
      <c r="J75" s="88" t="s">
        <v>52</v>
      </c>
      <c r="K75" s="57" t="s">
        <v>161</v>
      </c>
      <c r="L75" s="53" t="s">
        <v>194</v>
      </c>
      <c r="M75" s="86">
        <v>0.25</v>
      </c>
      <c r="N75" s="87">
        <f>M75*$J$9</f>
        <v>12500</v>
      </c>
      <c r="O75" s="21" t="s">
        <v>52</v>
      </c>
      <c r="P75" s="25" t="s">
        <v>93</v>
      </c>
      <c r="Q75" s="23">
        <v>0.18</v>
      </c>
      <c r="R75" s="11">
        <f>Q75*$O$9</f>
        <v>90000</v>
      </c>
      <c r="S75" s="15"/>
      <c r="T75" s="21" t="s">
        <v>52</v>
      </c>
      <c r="U75" s="33"/>
      <c r="V75" s="23"/>
      <c r="W75" s="11"/>
      <c r="X75" s="14"/>
      <c r="Y75" s="21" t="s">
        <v>101</v>
      </c>
      <c r="Z75" s="25" t="s">
        <v>97</v>
      </c>
      <c r="AA75" s="23">
        <v>0.18</v>
      </c>
      <c r="AB75" s="11">
        <f>AA75*$Y$9</f>
        <v>900000</v>
      </c>
    </row>
    <row r="76" spans="1:28" ht="12.75">
      <c r="A76" s="21"/>
      <c r="B76" s="14" t="s">
        <v>6</v>
      </c>
      <c r="C76" s="47">
        <v>0</v>
      </c>
      <c r="D76" s="14"/>
      <c r="E76" s="21" t="s">
        <v>53</v>
      </c>
      <c r="F76" s="57" t="s">
        <v>156</v>
      </c>
      <c r="G76" s="53" t="s">
        <v>160</v>
      </c>
      <c r="H76" s="86">
        <v>0.17</v>
      </c>
      <c r="I76" s="87">
        <f>H76*$E$9</f>
        <v>1700.0000000000002</v>
      </c>
      <c r="J76" s="88" t="s">
        <v>53</v>
      </c>
      <c r="K76" s="57" t="s">
        <v>156</v>
      </c>
      <c r="L76" s="53" t="s">
        <v>160</v>
      </c>
      <c r="M76" s="86">
        <v>0.15</v>
      </c>
      <c r="N76" s="87">
        <f>M76*$J$9</f>
        <v>7500</v>
      </c>
      <c r="O76" s="21" t="s">
        <v>53</v>
      </c>
      <c r="P76" s="25" t="s">
        <v>85</v>
      </c>
      <c r="Q76" s="23">
        <v>0.1</v>
      </c>
      <c r="R76" s="11">
        <f>Q76*$O$9</f>
        <v>50000</v>
      </c>
      <c r="S76" s="15"/>
      <c r="T76" s="21" t="s">
        <v>101</v>
      </c>
      <c r="U76" s="33" t="s">
        <v>97</v>
      </c>
      <c r="V76" s="23">
        <v>0.26</v>
      </c>
      <c r="W76" s="11">
        <f>V76*$T$9</f>
        <v>260000</v>
      </c>
      <c r="X76" s="14"/>
      <c r="Y76" s="21" t="s">
        <v>53</v>
      </c>
      <c r="Z76" s="25" t="s">
        <v>82</v>
      </c>
      <c r="AA76" s="23">
        <v>0.08</v>
      </c>
      <c r="AB76" s="11">
        <f>AA76*$Y$9</f>
        <v>400000</v>
      </c>
    </row>
    <row r="77" spans="1:28" ht="12.75">
      <c r="A77" s="21"/>
      <c r="B77" s="14" t="s">
        <v>7</v>
      </c>
      <c r="C77" s="31">
        <v>0.15</v>
      </c>
      <c r="D77" s="14"/>
      <c r="E77" s="21" t="s">
        <v>117</v>
      </c>
      <c r="F77" s="14" t="s">
        <v>228</v>
      </c>
      <c r="G77" s="53" t="s">
        <v>139</v>
      </c>
      <c r="H77" s="86">
        <v>0.34</v>
      </c>
      <c r="I77" s="87">
        <f>H77*$E$9</f>
        <v>3400.0000000000005</v>
      </c>
      <c r="J77" s="88" t="s">
        <v>117</v>
      </c>
      <c r="K77" s="14" t="s">
        <v>228</v>
      </c>
      <c r="L77" s="53" t="s">
        <v>139</v>
      </c>
      <c r="M77" s="86">
        <v>0.31</v>
      </c>
      <c r="N77" s="87">
        <f>M77*$J$9</f>
        <v>15500</v>
      </c>
      <c r="O77" s="21" t="s">
        <v>117</v>
      </c>
      <c r="P77" s="25" t="s">
        <v>94</v>
      </c>
      <c r="Q77" s="23">
        <v>0.1</v>
      </c>
      <c r="R77" s="11">
        <f>Q77*$O$9</f>
        <v>50000</v>
      </c>
      <c r="S77" s="15"/>
      <c r="T77" s="21" t="s">
        <v>54</v>
      </c>
      <c r="U77" s="33" t="s">
        <v>94</v>
      </c>
      <c r="V77" s="23">
        <v>0.09</v>
      </c>
      <c r="W77" s="11">
        <f>V77*$T$9</f>
        <v>90000</v>
      </c>
      <c r="X77" s="14"/>
      <c r="Y77" s="21" t="s">
        <v>54</v>
      </c>
      <c r="Z77" s="25" t="s">
        <v>78</v>
      </c>
      <c r="AA77" s="23">
        <v>0.09</v>
      </c>
      <c r="AB77" s="11">
        <f>AA77*$Y$9</f>
        <v>450000</v>
      </c>
    </row>
    <row r="78" spans="1:28" ht="12.75">
      <c r="A78" s="21"/>
      <c r="B78" s="14"/>
      <c r="C78" s="23"/>
      <c r="D78" s="14"/>
      <c r="E78" s="21" t="s">
        <v>55</v>
      </c>
      <c r="F78" s="14"/>
      <c r="G78" s="53"/>
      <c r="H78" s="86"/>
      <c r="I78" s="87"/>
      <c r="J78" s="88" t="s">
        <v>55</v>
      </c>
      <c r="K78" s="57"/>
      <c r="L78" s="53"/>
      <c r="M78" s="86"/>
      <c r="N78" s="87"/>
      <c r="O78" s="21" t="s">
        <v>55</v>
      </c>
      <c r="P78" s="25" t="s">
        <v>99</v>
      </c>
      <c r="Q78" s="23">
        <v>0.25</v>
      </c>
      <c r="R78" s="11">
        <f>Q78*$O$9</f>
        <v>125000</v>
      </c>
      <c r="S78" s="15"/>
      <c r="T78" s="21" t="s">
        <v>55</v>
      </c>
      <c r="U78" s="33" t="s">
        <v>99</v>
      </c>
      <c r="V78" s="23">
        <v>0.25</v>
      </c>
      <c r="W78" s="11">
        <f>V78*$T$9</f>
        <v>250000</v>
      </c>
      <c r="X78" s="14"/>
      <c r="Y78" s="21" t="s">
        <v>55</v>
      </c>
      <c r="Z78" s="25" t="s">
        <v>99</v>
      </c>
      <c r="AA78" s="23">
        <v>0.25</v>
      </c>
      <c r="AB78" s="11">
        <f>AA78*$Y$9</f>
        <v>1250000</v>
      </c>
    </row>
    <row r="79" spans="1:28" ht="12.75">
      <c r="A79" s="21"/>
      <c r="B79" s="14"/>
      <c r="C79" s="23"/>
      <c r="D79" s="14"/>
      <c r="E79" s="21" t="s">
        <v>219</v>
      </c>
      <c r="F79" s="14"/>
      <c r="G79" s="57"/>
      <c r="H79" s="54">
        <v>0.02</v>
      </c>
      <c r="I79" s="55">
        <f>H79*$E$9</f>
        <v>200</v>
      </c>
      <c r="J79" s="21" t="s">
        <v>219</v>
      </c>
      <c r="K79" s="14"/>
      <c r="L79" s="57"/>
      <c r="M79" s="54">
        <v>0.02</v>
      </c>
      <c r="N79" s="55">
        <f>M79*$J$9</f>
        <v>1000</v>
      </c>
      <c r="O79" s="21"/>
      <c r="P79" s="14"/>
      <c r="Q79" s="23"/>
      <c r="R79" s="11"/>
      <c r="S79" s="15"/>
      <c r="T79" s="21"/>
      <c r="U79" s="14"/>
      <c r="V79" s="23"/>
      <c r="W79" s="11"/>
      <c r="X79" s="14"/>
      <c r="Y79" s="21"/>
      <c r="Z79" s="14"/>
      <c r="AA79" s="23"/>
      <c r="AB79" s="11"/>
    </row>
    <row r="80" spans="1:28" ht="12.75">
      <c r="A80" s="21"/>
      <c r="B80" s="14" t="s">
        <v>163</v>
      </c>
      <c r="C80" s="23" t="s">
        <v>172</v>
      </c>
      <c r="D80" s="14"/>
      <c r="E80" s="21" t="s">
        <v>6</v>
      </c>
      <c r="F80" s="14"/>
      <c r="G80" s="89"/>
      <c r="H80" s="86"/>
      <c r="I80" s="87"/>
      <c r="J80" s="88" t="s">
        <v>6</v>
      </c>
      <c r="K80" s="89"/>
      <c r="L80" s="89"/>
      <c r="M80" s="86"/>
      <c r="N80" s="87"/>
      <c r="O80" s="21" t="s">
        <v>6</v>
      </c>
      <c r="P80" s="14"/>
      <c r="Q80" s="23">
        <v>0</v>
      </c>
      <c r="R80" s="11">
        <f>Q80*$O$9</f>
        <v>0</v>
      </c>
      <c r="S80" s="15"/>
      <c r="T80" s="21" t="s">
        <v>6</v>
      </c>
      <c r="U80" s="14"/>
      <c r="V80" s="23">
        <v>0</v>
      </c>
      <c r="W80" s="11">
        <f>V80*$T$9</f>
        <v>0</v>
      </c>
      <c r="X80" s="14"/>
      <c r="Y80" s="21" t="s">
        <v>6</v>
      </c>
      <c r="Z80" s="14"/>
      <c r="AA80" s="23">
        <v>0</v>
      </c>
      <c r="AB80" s="11">
        <f>AA80*$Y$9</f>
        <v>0</v>
      </c>
    </row>
    <row r="81" spans="1:28" ht="12.75">
      <c r="A81" s="21"/>
      <c r="B81" s="14"/>
      <c r="C81" s="23" t="s">
        <v>173</v>
      </c>
      <c r="D81" s="14"/>
      <c r="E81" s="21" t="s">
        <v>12</v>
      </c>
      <c r="F81" s="14"/>
      <c r="G81" s="70"/>
      <c r="H81" s="86"/>
      <c r="I81" s="87"/>
      <c r="J81" s="88" t="s">
        <v>12</v>
      </c>
      <c r="K81" s="89"/>
      <c r="L81" s="58"/>
      <c r="M81" s="86"/>
      <c r="N81" s="87"/>
      <c r="O81" s="21" t="s">
        <v>12</v>
      </c>
      <c r="P81" s="34" t="s">
        <v>37</v>
      </c>
      <c r="Q81" s="23">
        <v>0.15</v>
      </c>
      <c r="R81" s="11">
        <f>Q81*$O$9</f>
        <v>75000</v>
      </c>
      <c r="S81" s="15"/>
      <c r="T81" s="21" t="s">
        <v>12</v>
      </c>
      <c r="U81" s="34" t="s">
        <v>37</v>
      </c>
      <c r="V81" s="23">
        <v>0.15</v>
      </c>
      <c r="W81" s="11">
        <f>V81*$T$9</f>
        <v>150000</v>
      </c>
      <c r="X81" s="14"/>
      <c r="Y81" s="21" t="s">
        <v>12</v>
      </c>
      <c r="Z81" s="34" t="s">
        <v>42</v>
      </c>
      <c r="AA81" s="23">
        <v>0.15</v>
      </c>
      <c r="AB81" s="11">
        <f>AA81*$Y$9</f>
        <v>750000</v>
      </c>
    </row>
    <row r="82" spans="1:28" ht="12.75">
      <c r="A82" s="21"/>
      <c r="B82" s="14"/>
      <c r="C82" s="23"/>
      <c r="D82" s="14"/>
      <c r="E82" s="21"/>
      <c r="F82" s="14"/>
      <c r="G82" s="58"/>
      <c r="H82" s="86"/>
      <c r="I82" s="87"/>
      <c r="J82" s="88"/>
      <c r="K82" s="89"/>
      <c r="L82" s="58"/>
      <c r="M82" s="86"/>
      <c r="N82" s="87"/>
      <c r="O82" s="21"/>
      <c r="P82" s="34" t="s">
        <v>38</v>
      </c>
      <c r="Q82" s="23"/>
      <c r="R82" s="11"/>
      <c r="S82" s="15"/>
      <c r="T82" s="21"/>
      <c r="U82" s="34" t="s">
        <v>38</v>
      </c>
      <c r="V82" s="23"/>
      <c r="W82" s="11"/>
      <c r="X82" s="14"/>
      <c r="Y82" s="21"/>
      <c r="Z82" s="34" t="s">
        <v>43</v>
      </c>
      <c r="AA82" s="23"/>
      <c r="AB82" s="11"/>
    </row>
    <row r="83" spans="1:28" ht="12.75">
      <c r="A83" s="21"/>
      <c r="B83" s="14"/>
      <c r="C83" s="23"/>
      <c r="D83" s="14"/>
      <c r="E83" s="21"/>
      <c r="F83" s="14"/>
      <c r="G83" s="58"/>
      <c r="H83" s="86"/>
      <c r="I83" s="87"/>
      <c r="J83" s="88"/>
      <c r="K83" s="89"/>
      <c r="L83" s="58"/>
      <c r="M83" s="86"/>
      <c r="N83" s="87"/>
      <c r="O83" s="21"/>
      <c r="P83" s="34" t="s">
        <v>39</v>
      </c>
      <c r="Q83" s="23"/>
      <c r="R83" s="11"/>
      <c r="S83" s="15"/>
      <c r="T83" s="21"/>
      <c r="U83" s="34" t="s">
        <v>39</v>
      </c>
      <c r="V83" s="23"/>
      <c r="W83" s="11"/>
      <c r="X83" s="14"/>
      <c r="Y83" s="21"/>
      <c r="Z83" s="34" t="s">
        <v>50</v>
      </c>
      <c r="AA83" s="23"/>
      <c r="AB83" s="11"/>
    </row>
    <row r="84" spans="1:28" ht="12.75">
      <c r="A84" s="21"/>
      <c r="B84" s="14"/>
      <c r="C84" s="23"/>
      <c r="D84" s="14"/>
      <c r="E84" s="21"/>
      <c r="F84" s="14"/>
      <c r="G84" s="58"/>
      <c r="H84" s="86"/>
      <c r="I84" s="87"/>
      <c r="J84" s="88"/>
      <c r="K84" s="89"/>
      <c r="L84" s="58"/>
      <c r="M84" s="86"/>
      <c r="N84" s="87"/>
      <c r="O84" s="21"/>
      <c r="P84" s="34" t="s">
        <v>40</v>
      </c>
      <c r="Q84" s="23"/>
      <c r="R84" s="11"/>
      <c r="S84" s="15"/>
      <c r="T84" s="21"/>
      <c r="U84" s="34" t="s">
        <v>40</v>
      </c>
      <c r="V84" s="14"/>
      <c r="W84" s="10"/>
      <c r="X84" s="14"/>
      <c r="Y84" s="21"/>
      <c r="Z84" s="27"/>
      <c r="AA84" s="14"/>
      <c r="AB84" s="10"/>
    </row>
    <row r="85" spans="1:28" ht="13.5" thickBot="1">
      <c r="A85" s="22"/>
      <c r="B85" s="16"/>
      <c r="C85" s="40"/>
      <c r="D85" s="16"/>
      <c r="E85" s="22"/>
      <c r="F85" s="16"/>
      <c r="G85" s="59"/>
      <c r="H85" s="90"/>
      <c r="I85" s="91"/>
      <c r="J85" s="92"/>
      <c r="K85" s="93"/>
      <c r="L85" s="59"/>
      <c r="M85" s="90"/>
      <c r="N85" s="91"/>
      <c r="O85" s="22"/>
      <c r="P85" s="41" t="s">
        <v>41</v>
      </c>
      <c r="Q85" s="40"/>
      <c r="R85" s="17"/>
      <c r="S85" s="18"/>
      <c r="T85" s="22"/>
      <c r="U85" s="41" t="s">
        <v>41</v>
      </c>
      <c r="V85" s="16"/>
      <c r="W85" s="19"/>
      <c r="X85" s="16"/>
      <c r="Y85" s="22"/>
      <c r="Z85" s="42"/>
      <c r="AA85" s="16"/>
      <c r="AB85" s="19"/>
    </row>
    <row r="86" spans="7:26" ht="12.75">
      <c r="G86" s="73"/>
      <c r="H86" s="78"/>
      <c r="I86" s="79"/>
      <c r="J86" s="77"/>
      <c r="K86" s="77"/>
      <c r="L86" s="73"/>
      <c r="M86" s="78"/>
      <c r="N86" s="79"/>
      <c r="P86" s="9"/>
      <c r="U86" s="4"/>
      <c r="Z86" s="5"/>
    </row>
    <row r="87" spans="7:14" ht="12.75">
      <c r="G87" s="77"/>
      <c r="H87" s="78"/>
      <c r="I87" s="79"/>
      <c r="J87" s="77"/>
      <c r="K87" s="77"/>
      <c r="L87" s="77"/>
      <c r="M87" s="78"/>
      <c r="N87" s="79"/>
    </row>
    <row r="88" spans="7:14" ht="12.75">
      <c r="G88" s="77"/>
      <c r="H88" s="78"/>
      <c r="I88" s="79"/>
      <c r="J88" s="77"/>
      <c r="K88" s="77"/>
      <c r="L88" s="77"/>
      <c r="M88" s="78"/>
      <c r="N88" s="79"/>
    </row>
  </sheetData>
  <sheetProtection/>
  <mergeCells count="5">
    <mergeCell ref="Y9:AB9"/>
    <mergeCell ref="J9:N9"/>
    <mergeCell ref="E9:I9"/>
    <mergeCell ref="O9:R9"/>
    <mergeCell ref="T9:W9"/>
  </mergeCells>
  <printOptions/>
  <pageMargins left="0.2" right="0.22" top="0.17" bottom="0.18" header="0.5" footer="0.19"/>
  <pageSetup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B88"/>
  <sheetViews>
    <sheetView view="pageBreakPreview" zoomScale="75" zoomScaleSheetLayoutView="75" zoomScalePageLayoutView="0" workbookViewId="0" topLeftCell="F31">
      <selection activeCell="G49" sqref="G49"/>
    </sheetView>
  </sheetViews>
  <sheetFormatPr defaultColWidth="9.140625" defaultRowHeight="12.75"/>
  <cols>
    <col min="1" max="1" width="18.00390625" style="1" bestFit="1" customWidth="1"/>
    <col min="2" max="2" width="20.140625" style="1" bestFit="1" customWidth="1"/>
    <col min="3" max="3" width="9.7109375" style="2" bestFit="1" customWidth="1"/>
    <col min="4" max="4" width="9.421875" style="1" customWidth="1"/>
    <col min="5" max="5" width="12.140625" style="1" bestFit="1" customWidth="1"/>
    <col min="6" max="6" width="13.8515625" style="1" customWidth="1"/>
    <col min="7" max="7" width="35.8515625" style="1" customWidth="1"/>
    <col min="8" max="8" width="12.28125" style="2" bestFit="1" customWidth="1"/>
    <col min="9" max="9" width="12.140625" style="3" bestFit="1" customWidth="1"/>
    <col min="10" max="10" width="12.140625" style="1" bestFit="1" customWidth="1"/>
    <col min="11" max="11" width="16.421875" style="1" customWidth="1"/>
    <col min="12" max="12" width="43.57421875" style="1" customWidth="1"/>
    <col min="13" max="13" width="9.00390625" style="2" customWidth="1"/>
    <col min="14" max="14" width="11.8515625" style="3" bestFit="1" customWidth="1"/>
    <col min="15" max="15" width="9.140625" style="84" customWidth="1"/>
    <col min="16" max="16" width="10.140625" style="84" bestFit="1" customWidth="1"/>
    <col min="17" max="16384" width="9.140625" style="84" customWidth="1"/>
  </cols>
  <sheetData>
    <row r="1" spans="3:19" s="1" customFormat="1" ht="12.75">
      <c r="C1" s="2"/>
      <c r="H1" s="2"/>
      <c r="I1" s="3"/>
      <c r="M1" s="2"/>
      <c r="N1" s="3"/>
      <c r="Q1" s="2"/>
      <c r="R1" s="3"/>
      <c r="S1" s="3"/>
    </row>
    <row r="2" spans="2:11" ht="12.75">
      <c r="B2" t="s">
        <v>111</v>
      </c>
      <c r="C2" s="49"/>
      <c r="H2" s="49"/>
      <c r="I2" s="50"/>
      <c r="J2" s="50"/>
      <c r="K2" s="50"/>
    </row>
    <row r="3" spans="2:11" ht="12.75">
      <c r="B3" t="s">
        <v>112</v>
      </c>
      <c r="C3" s="49"/>
      <c r="D3" s="51">
        <v>0.3</v>
      </c>
      <c r="E3" s="51">
        <v>0.5</v>
      </c>
      <c r="F3" s="51"/>
      <c r="G3" s="51">
        <v>0.6</v>
      </c>
      <c r="H3" s="2">
        <v>0.85</v>
      </c>
      <c r="I3" s="49"/>
      <c r="J3" s="50"/>
      <c r="K3" s="50"/>
    </row>
    <row r="4" spans="2:11" ht="12.75">
      <c r="B4" t="s">
        <v>113</v>
      </c>
      <c r="C4" s="49">
        <v>0.35</v>
      </c>
      <c r="D4" s="49">
        <f>C4*0.3</f>
        <v>0.105</v>
      </c>
      <c r="E4" s="49">
        <f>C4*50%</f>
        <v>0.175</v>
      </c>
      <c r="F4" s="49"/>
      <c r="G4" s="49">
        <f>C4*0.6</f>
        <v>0.21</v>
      </c>
      <c r="H4" s="2">
        <f>C4*0.85</f>
        <v>0.2975</v>
      </c>
      <c r="I4" s="49"/>
      <c r="J4" s="50"/>
      <c r="K4" s="50"/>
    </row>
    <row r="5" spans="2:11" ht="12.75">
      <c r="B5" t="s">
        <v>114</v>
      </c>
      <c r="C5" s="49">
        <v>0.2</v>
      </c>
      <c r="D5" s="49">
        <f>C5*0.3</f>
        <v>0.06</v>
      </c>
      <c r="E5" s="49">
        <f>C5*50%</f>
        <v>0.1</v>
      </c>
      <c r="F5" s="49"/>
      <c r="G5" s="49">
        <f>C5*0.6</f>
        <v>0.12</v>
      </c>
      <c r="H5" s="2">
        <f>C5*0.85</f>
        <v>0.17</v>
      </c>
      <c r="I5" s="49"/>
      <c r="J5" s="50"/>
      <c r="K5" s="50"/>
    </row>
    <row r="6" spans="2:11" ht="12.75">
      <c r="B6" t="s">
        <v>115</v>
      </c>
      <c r="C6" s="49">
        <v>0.15</v>
      </c>
      <c r="D6" s="49">
        <f>C6*0.3</f>
        <v>0.045</v>
      </c>
      <c r="E6" s="49">
        <f>C6*50%</f>
        <v>0.075</v>
      </c>
      <c r="F6" s="49"/>
      <c r="G6" s="49">
        <f>C6*0.6</f>
        <v>0.09</v>
      </c>
      <c r="H6" s="2">
        <f>C6*0.85</f>
        <v>0.1275</v>
      </c>
      <c r="I6" s="49"/>
      <c r="J6" s="50"/>
      <c r="K6" s="50"/>
    </row>
    <row r="7" spans="2:11" ht="12.75">
      <c r="B7" t="s">
        <v>116</v>
      </c>
      <c r="C7" s="49">
        <v>0.3</v>
      </c>
      <c r="D7" s="49">
        <f>C7*0.3</f>
        <v>0.09</v>
      </c>
      <c r="E7" s="49">
        <f>C7*50%</f>
        <v>0.15</v>
      </c>
      <c r="F7" s="49"/>
      <c r="G7" s="49">
        <f>C7*0.6</f>
        <v>0.18</v>
      </c>
      <c r="H7" s="2">
        <f>C7*0.85</f>
        <v>0.255</v>
      </c>
      <c r="I7" s="49"/>
      <c r="J7" s="50"/>
      <c r="K7" s="50"/>
    </row>
    <row r="8" spans="1:19" s="1" customFormat="1" ht="12.75">
      <c r="A8" s="6" t="s">
        <v>13</v>
      </c>
      <c r="B8" s="8" t="s">
        <v>56</v>
      </c>
      <c r="C8" s="2"/>
      <c r="F8" s="6" t="s">
        <v>202</v>
      </c>
      <c r="H8" s="2"/>
      <c r="I8" s="3"/>
      <c r="M8" s="2"/>
      <c r="N8" s="3"/>
      <c r="Q8" s="2"/>
      <c r="R8" s="3"/>
      <c r="S8" s="3"/>
    </row>
    <row r="9" spans="5:28" s="7" customFormat="1" ht="16.5" thickBot="1">
      <c r="E9" s="216">
        <v>10000</v>
      </c>
      <c r="F9" s="216"/>
      <c r="G9" s="217"/>
      <c r="H9" s="217"/>
      <c r="I9" s="217"/>
      <c r="J9" s="216">
        <v>50000</v>
      </c>
      <c r="K9" s="216"/>
      <c r="L9" s="217"/>
      <c r="M9" s="217"/>
      <c r="N9" s="217"/>
      <c r="O9" s="216"/>
      <c r="P9" s="217"/>
      <c r="Q9" s="217"/>
      <c r="R9" s="217"/>
      <c r="T9" s="216"/>
      <c r="U9" s="217"/>
      <c r="V9" s="217"/>
      <c r="W9" s="217"/>
      <c r="Y9" s="216"/>
      <c r="Z9" s="217"/>
      <c r="AA9" s="217"/>
      <c r="AB9" s="217"/>
    </row>
    <row r="10" spans="1:28" s="1" customFormat="1" ht="12.75">
      <c r="A10" s="20" t="s">
        <v>0</v>
      </c>
      <c r="B10" s="43" t="s">
        <v>0</v>
      </c>
      <c r="C10" s="37"/>
      <c r="D10" s="12"/>
      <c r="E10" s="48"/>
      <c r="F10" s="12"/>
      <c r="G10" s="43" t="s">
        <v>11</v>
      </c>
      <c r="H10" s="38">
        <f>SUM(H11:H20)</f>
        <v>1</v>
      </c>
      <c r="I10" s="39">
        <f>SUM(I11:I20)</f>
        <v>10000</v>
      </c>
      <c r="J10" s="48"/>
      <c r="K10" s="12"/>
      <c r="L10" s="43" t="s">
        <v>11</v>
      </c>
      <c r="M10" s="38">
        <f>SUM(M11:M20)</f>
        <v>1</v>
      </c>
      <c r="N10" s="39">
        <f>SUM(N11:N20)</f>
        <v>50000</v>
      </c>
      <c r="O10" s="48"/>
      <c r="P10" s="43"/>
      <c r="Q10" s="38"/>
      <c r="R10" s="39"/>
      <c r="S10" s="13"/>
      <c r="T10" s="48"/>
      <c r="U10" s="43"/>
      <c r="V10" s="38"/>
      <c r="W10" s="39"/>
      <c r="X10" s="12"/>
      <c r="Y10" s="48"/>
      <c r="Z10" s="43"/>
      <c r="AA10" s="38"/>
      <c r="AB10" s="39"/>
    </row>
    <row r="11" spans="1:28" s="1" customFormat="1" ht="12.75">
      <c r="A11" s="21"/>
      <c r="B11" s="14" t="s">
        <v>14</v>
      </c>
      <c r="C11" s="23">
        <v>-0.05</v>
      </c>
      <c r="D11" s="14"/>
      <c r="E11" s="21" t="s">
        <v>51</v>
      </c>
      <c r="F11" s="14"/>
      <c r="G11" s="53"/>
      <c r="H11" s="54"/>
      <c r="I11" s="55"/>
      <c r="J11" s="56" t="s">
        <v>51</v>
      </c>
      <c r="K11" s="57" t="s">
        <v>148</v>
      </c>
      <c r="L11" s="53" t="s">
        <v>147</v>
      </c>
      <c r="M11" s="54">
        <v>0.1</v>
      </c>
      <c r="N11" s="55">
        <f>M11*$J$9</f>
        <v>5000</v>
      </c>
      <c r="O11" s="21"/>
      <c r="P11" s="25"/>
      <c r="Q11" s="23"/>
      <c r="R11" s="11"/>
      <c r="S11" s="15"/>
      <c r="T11" s="21"/>
      <c r="U11" s="25"/>
      <c r="V11" s="23"/>
      <c r="W11" s="11"/>
      <c r="X11" s="14"/>
      <c r="Y11" s="21"/>
      <c r="Z11" s="25"/>
      <c r="AA11" s="23"/>
      <c r="AB11" s="11"/>
    </row>
    <row r="12" spans="1:28" s="1" customFormat="1" ht="12.75">
      <c r="A12" s="21"/>
      <c r="B12" s="14" t="s">
        <v>5</v>
      </c>
      <c r="C12" s="24">
        <v>0.3</v>
      </c>
      <c r="D12" s="14"/>
      <c r="E12" s="21" t="s">
        <v>52</v>
      </c>
      <c r="F12" s="14" t="s">
        <v>126</v>
      </c>
      <c r="G12" s="53" t="s">
        <v>118</v>
      </c>
      <c r="H12" s="54">
        <v>0.1</v>
      </c>
      <c r="I12" s="55">
        <f>H12*E9</f>
        <v>1000</v>
      </c>
      <c r="J12" s="56" t="s">
        <v>52</v>
      </c>
      <c r="K12" s="57" t="s">
        <v>126</v>
      </c>
      <c r="L12" s="53" t="s">
        <v>118</v>
      </c>
      <c r="M12" s="54">
        <v>0.06</v>
      </c>
      <c r="N12" s="55">
        <f>M12*$J$9</f>
        <v>3000</v>
      </c>
      <c r="O12" s="21"/>
      <c r="P12" s="25"/>
      <c r="Q12" s="23"/>
      <c r="R12" s="11"/>
      <c r="S12" s="15"/>
      <c r="T12" s="21"/>
      <c r="U12" s="25"/>
      <c r="V12" s="23"/>
      <c r="W12" s="11"/>
      <c r="X12" s="14"/>
      <c r="Y12" s="21"/>
      <c r="Z12" s="25"/>
      <c r="AA12" s="23"/>
      <c r="AB12" s="11"/>
    </row>
    <row r="13" spans="1:28" s="1" customFormat="1" ht="12.75">
      <c r="A13" s="21"/>
      <c r="B13" s="14" t="s">
        <v>6</v>
      </c>
      <c r="C13" s="24">
        <v>0.4</v>
      </c>
      <c r="D13" s="14"/>
      <c r="E13" s="21" t="s">
        <v>53</v>
      </c>
      <c r="F13" s="14"/>
      <c r="G13" s="53"/>
      <c r="H13" s="54"/>
      <c r="I13" s="55"/>
      <c r="J13" s="56" t="s">
        <v>53</v>
      </c>
      <c r="K13" s="14" t="s">
        <v>134</v>
      </c>
      <c r="L13" s="53" t="s">
        <v>191</v>
      </c>
      <c r="M13" s="54">
        <v>0.05</v>
      </c>
      <c r="N13" s="55">
        <f>M13*$J$9</f>
        <v>2500</v>
      </c>
      <c r="O13" s="21"/>
      <c r="P13" s="25"/>
      <c r="Q13" s="23"/>
      <c r="R13" s="11"/>
      <c r="S13" s="15"/>
      <c r="T13" s="21"/>
      <c r="U13" s="25"/>
      <c r="V13" s="23"/>
      <c r="W13" s="11"/>
      <c r="X13" s="14"/>
      <c r="Y13" s="21"/>
      <c r="Z13" s="25"/>
      <c r="AA13" s="23"/>
      <c r="AB13" s="11"/>
    </row>
    <row r="14" spans="1:28" s="1" customFormat="1" ht="12.75">
      <c r="A14" s="21"/>
      <c r="B14" s="14" t="s">
        <v>7</v>
      </c>
      <c r="C14" s="26">
        <v>0.3</v>
      </c>
      <c r="D14" s="14"/>
      <c r="E14" s="21" t="s">
        <v>117</v>
      </c>
      <c r="F14" s="14" t="s">
        <v>127</v>
      </c>
      <c r="G14" s="53" t="s">
        <v>119</v>
      </c>
      <c r="H14" s="54">
        <v>0.2</v>
      </c>
      <c r="I14" s="55">
        <f>H14*E9</f>
        <v>2000</v>
      </c>
      <c r="J14" s="56" t="s">
        <v>117</v>
      </c>
      <c r="K14" s="57"/>
      <c r="L14" s="53"/>
      <c r="M14" s="54"/>
      <c r="N14" s="55"/>
      <c r="O14" s="21"/>
      <c r="P14" s="25"/>
      <c r="Q14" s="23"/>
      <c r="R14" s="11"/>
      <c r="S14" s="15"/>
      <c r="T14" s="21"/>
      <c r="U14" s="25"/>
      <c r="V14" s="23"/>
      <c r="W14" s="11"/>
      <c r="X14" s="14"/>
      <c r="Y14" s="21"/>
      <c r="Z14" s="25"/>
      <c r="AA14" s="23"/>
      <c r="AB14" s="11"/>
    </row>
    <row r="15" spans="1:28" s="1" customFormat="1" ht="12.75">
      <c r="A15" s="21"/>
      <c r="B15" s="14"/>
      <c r="C15" s="23"/>
      <c r="D15" s="14"/>
      <c r="E15" s="21" t="s">
        <v>55</v>
      </c>
      <c r="F15" s="14"/>
      <c r="G15" s="53"/>
      <c r="H15" s="54"/>
      <c r="I15" s="55"/>
      <c r="J15" s="56" t="s">
        <v>55</v>
      </c>
      <c r="K15" s="57" t="s">
        <v>131</v>
      </c>
      <c r="L15" s="53" t="s">
        <v>130</v>
      </c>
      <c r="M15" s="54">
        <v>0.09</v>
      </c>
      <c r="N15" s="55">
        <f>M15*$J$9</f>
        <v>4500</v>
      </c>
      <c r="O15" s="21"/>
      <c r="P15" s="25"/>
      <c r="Q15" s="23"/>
      <c r="R15" s="11"/>
      <c r="S15" s="15"/>
      <c r="T15" s="21"/>
      <c r="U15" s="25"/>
      <c r="V15" s="23"/>
      <c r="W15" s="11"/>
      <c r="X15" s="14"/>
      <c r="Y15" s="21"/>
      <c r="Z15" s="25"/>
      <c r="AA15" s="23"/>
      <c r="AB15" s="11"/>
    </row>
    <row r="16" spans="1:28" s="1" customFormat="1" ht="12.75">
      <c r="A16" s="21"/>
      <c r="B16" s="14"/>
      <c r="C16" s="23"/>
      <c r="D16" s="14"/>
      <c r="E16" s="21" t="s">
        <v>219</v>
      </c>
      <c r="F16" s="14"/>
      <c r="G16" s="57"/>
      <c r="H16" s="54">
        <v>0.02</v>
      </c>
      <c r="I16" s="55">
        <f>H16*$E$9</f>
        <v>200</v>
      </c>
      <c r="J16" s="21" t="s">
        <v>219</v>
      </c>
      <c r="K16" s="14"/>
      <c r="L16" s="57"/>
      <c r="M16" s="54">
        <v>0.02</v>
      </c>
      <c r="N16" s="55">
        <f>M16*$J$9</f>
        <v>1000</v>
      </c>
      <c r="O16" s="21"/>
      <c r="P16" s="14"/>
      <c r="Q16" s="23"/>
      <c r="R16" s="11"/>
      <c r="S16" s="15"/>
      <c r="T16" s="21"/>
      <c r="U16" s="14"/>
      <c r="V16" s="23"/>
      <c r="W16" s="11"/>
      <c r="X16" s="14"/>
      <c r="Y16" s="21"/>
      <c r="Z16" s="14"/>
      <c r="AA16" s="23"/>
      <c r="AB16" s="11"/>
    </row>
    <row r="17" spans="1:28" s="1" customFormat="1" ht="12.75">
      <c r="A17" s="21"/>
      <c r="B17" s="14" t="s">
        <v>163</v>
      </c>
      <c r="C17" s="23" t="s">
        <v>174</v>
      </c>
      <c r="D17" s="14"/>
      <c r="E17" s="21" t="s">
        <v>6</v>
      </c>
      <c r="F17" s="14" t="s">
        <v>212</v>
      </c>
      <c r="G17" s="53" t="s">
        <v>222</v>
      </c>
      <c r="H17" s="54">
        <v>0.38</v>
      </c>
      <c r="I17" s="55">
        <f>H17*$E$9</f>
        <v>3800</v>
      </c>
      <c r="J17" s="56" t="s">
        <v>6</v>
      </c>
      <c r="K17" s="57" t="s">
        <v>212</v>
      </c>
      <c r="L17" s="53" t="s">
        <v>222</v>
      </c>
      <c r="M17" s="54">
        <v>0.38</v>
      </c>
      <c r="N17" s="55">
        <f>M17*$J$9</f>
        <v>19000</v>
      </c>
      <c r="O17" s="21"/>
      <c r="P17" s="28"/>
      <c r="Q17" s="23"/>
      <c r="R17" s="11"/>
      <c r="S17" s="15"/>
      <c r="T17" s="21"/>
      <c r="U17" s="28"/>
      <c r="V17" s="23"/>
      <c r="W17" s="11"/>
      <c r="X17" s="14"/>
      <c r="Y17" s="21"/>
      <c r="Z17" s="28"/>
      <c r="AA17" s="23"/>
      <c r="AB17" s="11"/>
    </row>
    <row r="18" spans="1:28" s="1" customFormat="1" ht="12.75">
      <c r="A18" s="21"/>
      <c r="B18" s="14"/>
      <c r="C18" s="23" t="s">
        <v>165</v>
      </c>
      <c r="D18" s="14"/>
      <c r="E18" s="21"/>
      <c r="F18" s="14" t="s">
        <v>211</v>
      </c>
      <c r="G18" s="53" t="s">
        <v>107</v>
      </c>
      <c r="H18" s="54"/>
      <c r="I18" s="55"/>
      <c r="J18" s="56"/>
      <c r="K18" s="57" t="s">
        <v>211</v>
      </c>
      <c r="L18" s="53" t="s">
        <v>107</v>
      </c>
      <c r="M18" s="54"/>
      <c r="N18" s="55">
        <f>M18*$J$9</f>
        <v>0</v>
      </c>
      <c r="O18" s="21"/>
      <c r="P18" s="28"/>
      <c r="Q18" s="23"/>
      <c r="R18" s="11"/>
      <c r="S18" s="15"/>
      <c r="T18" s="21"/>
      <c r="U18" s="28"/>
      <c r="V18" s="23"/>
      <c r="W18" s="11"/>
      <c r="X18" s="14"/>
      <c r="Y18" s="21"/>
      <c r="Z18" s="28"/>
      <c r="AA18" s="23"/>
      <c r="AB18" s="11"/>
    </row>
    <row r="19" spans="1:28" s="1" customFormat="1" ht="12.75">
      <c r="A19" s="21"/>
      <c r="B19" s="14"/>
      <c r="C19" s="23"/>
      <c r="D19" s="14"/>
      <c r="E19" s="21"/>
      <c r="F19" s="14"/>
      <c r="G19" s="53"/>
      <c r="H19" s="54"/>
      <c r="I19" s="55"/>
      <c r="J19" s="56"/>
      <c r="K19" s="57"/>
      <c r="L19" s="53"/>
      <c r="M19" s="54"/>
      <c r="N19" s="55"/>
      <c r="O19" s="21"/>
      <c r="P19" s="28"/>
      <c r="Q19" s="23"/>
      <c r="R19" s="11"/>
      <c r="S19" s="15"/>
      <c r="T19" s="21"/>
      <c r="U19" s="28"/>
      <c r="V19" s="23"/>
      <c r="W19" s="11"/>
      <c r="X19" s="14"/>
      <c r="Y19" s="21"/>
      <c r="Z19" s="28"/>
      <c r="AA19" s="23"/>
      <c r="AB19" s="11"/>
    </row>
    <row r="20" spans="1:28" s="1" customFormat="1" ht="12" customHeight="1">
      <c r="A20" s="21"/>
      <c r="B20" s="14"/>
      <c r="C20" s="23"/>
      <c r="D20" s="14"/>
      <c r="E20" s="21" t="s">
        <v>12</v>
      </c>
      <c r="F20" s="57" t="s">
        <v>206</v>
      </c>
      <c r="G20" s="58" t="s">
        <v>103</v>
      </c>
      <c r="H20" s="54">
        <v>0.3</v>
      </c>
      <c r="I20" s="55">
        <f>H20*$E$9</f>
        <v>3000</v>
      </c>
      <c r="J20" s="56" t="s">
        <v>12</v>
      </c>
      <c r="K20" s="57" t="s">
        <v>208</v>
      </c>
      <c r="L20" s="58" t="s">
        <v>17</v>
      </c>
      <c r="M20" s="54">
        <v>0.3</v>
      </c>
      <c r="N20" s="55">
        <f>M20*$J$9</f>
        <v>15000</v>
      </c>
      <c r="O20" s="21"/>
      <c r="P20" s="34"/>
      <c r="Q20" s="23"/>
      <c r="R20" s="11"/>
      <c r="S20" s="15"/>
      <c r="T20" s="21"/>
      <c r="U20" s="34"/>
      <c r="V20" s="23"/>
      <c r="W20" s="11"/>
      <c r="X20" s="14"/>
      <c r="Y20" s="21"/>
      <c r="Z20" s="34"/>
      <c r="AA20" s="23"/>
      <c r="AB20" s="11"/>
    </row>
    <row r="21" spans="1:28" s="1" customFormat="1" ht="12" customHeight="1">
      <c r="A21" s="21"/>
      <c r="B21" s="14"/>
      <c r="C21" s="23"/>
      <c r="D21" s="14"/>
      <c r="E21" s="21"/>
      <c r="F21" s="14" t="s">
        <v>208</v>
      </c>
      <c r="G21" s="70" t="s">
        <v>213</v>
      </c>
      <c r="H21" s="54"/>
      <c r="I21" s="55"/>
      <c r="J21" s="56"/>
      <c r="K21" s="57" t="s">
        <v>206</v>
      </c>
      <c r="L21" s="58" t="s">
        <v>225</v>
      </c>
      <c r="M21" s="54"/>
      <c r="N21" s="55"/>
      <c r="O21" s="21"/>
      <c r="P21" s="34"/>
      <c r="Q21" s="23"/>
      <c r="R21" s="11"/>
      <c r="S21" s="15"/>
      <c r="T21" s="21"/>
      <c r="U21" s="34"/>
      <c r="V21" s="23"/>
      <c r="W21" s="11"/>
      <c r="X21" s="14"/>
      <c r="Y21" s="21"/>
      <c r="Z21" s="34"/>
      <c r="AA21" s="23"/>
      <c r="AB21" s="11"/>
    </row>
    <row r="22" spans="1:28" s="1" customFormat="1" ht="12" customHeight="1">
      <c r="A22" s="21"/>
      <c r="B22" s="14"/>
      <c r="C22" s="23"/>
      <c r="D22" s="14"/>
      <c r="E22" s="21"/>
      <c r="F22" s="14" t="s">
        <v>207</v>
      </c>
      <c r="G22" s="53" t="s">
        <v>104</v>
      </c>
      <c r="H22" s="54"/>
      <c r="I22" s="55"/>
      <c r="J22" s="56"/>
      <c r="K22" s="14"/>
      <c r="L22" s="58"/>
      <c r="M22" s="54"/>
      <c r="N22" s="55"/>
      <c r="O22" s="21"/>
      <c r="P22" s="34"/>
      <c r="Q22" s="23"/>
      <c r="R22" s="11"/>
      <c r="S22" s="15"/>
      <c r="T22" s="21"/>
      <c r="U22" s="34"/>
      <c r="V22" s="23"/>
      <c r="W22" s="11"/>
      <c r="X22" s="14"/>
      <c r="Y22" s="21"/>
      <c r="Z22" s="27"/>
      <c r="AA22" s="23"/>
      <c r="AB22" s="11"/>
    </row>
    <row r="23" spans="1:28" s="1" customFormat="1" ht="12.75">
      <c r="A23" s="21"/>
      <c r="B23" s="14"/>
      <c r="C23" s="23"/>
      <c r="D23" s="14"/>
      <c r="E23" s="21"/>
      <c r="F23" s="57"/>
      <c r="G23" s="58"/>
      <c r="H23" s="54"/>
      <c r="I23" s="55"/>
      <c r="J23" s="56"/>
      <c r="K23" s="97" t="s">
        <v>209</v>
      </c>
      <c r="L23" s="58" t="s">
        <v>19</v>
      </c>
      <c r="M23" s="54"/>
      <c r="N23" s="55"/>
      <c r="O23" s="21"/>
      <c r="P23" s="34"/>
      <c r="Q23" s="23"/>
      <c r="R23" s="11"/>
      <c r="S23" s="15"/>
      <c r="T23" s="21"/>
      <c r="U23" s="34"/>
      <c r="V23" s="14"/>
      <c r="W23" s="10"/>
      <c r="X23" s="14"/>
      <c r="Y23" s="21"/>
      <c r="Z23" s="27"/>
      <c r="AA23" s="14"/>
      <c r="AB23" s="10"/>
    </row>
    <row r="24" spans="1:28" s="1" customFormat="1" ht="13.5" thickBot="1">
      <c r="A24" s="22"/>
      <c r="B24" s="16"/>
      <c r="C24" s="40"/>
      <c r="D24" s="16"/>
      <c r="E24" s="22"/>
      <c r="F24" s="16"/>
      <c r="G24" s="59"/>
      <c r="H24" s="60"/>
      <c r="I24" s="61"/>
      <c r="J24" s="62"/>
      <c r="K24" s="63" t="s">
        <v>210</v>
      </c>
      <c r="L24" s="59" t="s">
        <v>20</v>
      </c>
      <c r="M24" s="60"/>
      <c r="N24" s="61"/>
      <c r="O24" s="22"/>
      <c r="P24" s="41"/>
      <c r="Q24" s="40"/>
      <c r="R24" s="17"/>
      <c r="S24" s="18"/>
      <c r="T24" s="22"/>
      <c r="U24" s="41"/>
      <c r="V24" s="16"/>
      <c r="W24" s="19"/>
      <c r="X24" s="16"/>
      <c r="Y24" s="22"/>
      <c r="Z24" s="42"/>
      <c r="AA24" s="16"/>
      <c r="AB24" s="19"/>
    </row>
    <row r="25" spans="1:28" s="1" customFormat="1" ht="13.5" thickBot="1">
      <c r="A25" s="14"/>
      <c r="B25" s="14"/>
      <c r="C25" s="23"/>
      <c r="D25" s="14"/>
      <c r="E25" s="14"/>
      <c r="F25" s="14"/>
      <c r="G25" s="58"/>
      <c r="H25" s="54"/>
      <c r="I25" s="64"/>
      <c r="J25" s="57"/>
      <c r="K25" s="57"/>
      <c r="L25" s="58"/>
      <c r="M25" s="54"/>
      <c r="N25" s="64"/>
      <c r="O25" s="14"/>
      <c r="P25" s="34"/>
      <c r="Q25" s="23"/>
      <c r="R25" s="15"/>
      <c r="S25" s="15"/>
      <c r="T25" s="14"/>
      <c r="U25" s="34"/>
      <c r="V25" s="14"/>
      <c r="W25" s="14"/>
      <c r="X25" s="14"/>
      <c r="Y25" s="14"/>
      <c r="Z25" s="27"/>
      <c r="AA25" s="14"/>
      <c r="AB25" s="14"/>
    </row>
    <row r="26" spans="1:28" s="1" customFormat="1" ht="12.75" customHeight="1">
      <c r="A26" s="20" t="s">
        <v>1</v>
      </c>
      <c r="B26" s="43" t="s">
        <v>10</v>
      </c>
      <c r="C26" s="37"/>
      <c r="D26" s="12"/>
      <c r="E26" s="48"/>
      <c r="F26" s="12"/>
      <c r="G26" s="65" t="s">
        <v>11</v>
      </c>
      <c r="H26" s="66">
        <f>SUM(H27:H35)</f>
        <v>1</v>
      </c>
      <c r="I26" s="67">
        <f>SUM(I27:I35)</f>
        <v>10000</v>
      </c>
      <c r="J26" s="68"/>
      <c r="K26" s="69"/>
      <c r="L26" s="65" t="s">
        <v>11</v>
      </c>
      <c r="M26" s="66">
        <f>SUM(M27:M35)</f>
        <v>1</v>
      </c>
      <c r="N26" s="67">
        <f>SUM(N27:N35)</f>
        <v>50000</v>
      </c>
      <c r="O26" s="48"/>
      <c r="P26" s="43"/>
      <c r="Q26" s="38"/>
      <c r="R26" s="39"/>
      <c r="S26" s="13"/>
      <c r="T26" s="48"/>
      <c r="U26" s="43"/>
      <c r="V26" s="38"/>
      <c r="W26" s="39"/>
      <c r="X26" s="12"/>
      <c r="Y26" s="48"/>
      <c r="Z26" s="43"/>
      <c r="AA26" s="38"/>
      <c r="AB26" s="39"/>
    </row>
    <row r="27" spans="1:28" s="1" customFormat="1" ht="12.75">
      <c r="A27" s="21"/>
      <c r="B27" s="14" t="s">
        <v>15</v>
      </c>
      <c r="C27" s="23">
        <v>-0.075</v>
      </c>
      <c r="D27" s="14"/>
      <c r="E27" s="21" t="s">
        <v>51</v>
      </c>
      <c r="F27" s="14" t="s">
        <v>125</v>
      </c>
      <c r="G27" s="53" t="s">
        <v>120</v>
      </c>
      <c r="H27" s="54">
        <v>0.14</v>
      </c>
      <c r="I27" s="55">
        <f aca="true" t="shared" si="0" ref="I27:I33">H27*$E$9</f>
        <v>1400.0000000000002</v>
      </c>
      <c r="J27" s="56" t="s">
        <v>51</v>
      </c>
      <c r="K27" s="57" t="s">
        <v>125</v>
      </c>
      <c r="L27" s="53" t="s">
        <v>120</v>
      </c>
      <c r="M27" s="54">
        <v>0.14</v>
      </c>
      <c r="N27" s="55">
        <f aca="true" t="shared" si="1" ref="N27:N33">M27*$J$9</f>
        <v>7000.000000000001</v>
      </c>
      <c r="O27" s="21"/>
      <c r="P27" s="25"/>
      <c r="Q27" s="23"/>
      <c r="R27" s="11"/>
      <c r="S27" s="15"/>
      <c r="T27" s="21"/>
      <c r="U27" s="25"/>
      <c r="V27" s="30"/>
      <c r="W27" s="11"/>
      <c r="X27" s="14"/>
      <c r="Y27" s="21"/>
      <c r="Z27" s="25"/>
      <c r="AA27" s="30"/>
      <c r="AB27" s="11"/>
    </row>
    <row r="28" spans="1:28" s="1" customFormat="1" ht="12.75">
      <c r="A28" s="21"/>
      <c r="B28" s="14" t="s">
        <v>5</v>
      </c>
      <c r="C28" s="24">
        <v>0.5</v>
      </c>
      <c r="D28" s="14"/>
      <c r="E28" s="21" t="s">
        <v>52</v>
      </c>
      <c r="F28" s="14" t="s">
        <v>124</v>
      </c>
      <c r="G28" s="53" t="s">
        <v>121</v>
      </c>
      <c r="H28" s="54">
        <v>0.05</v>
      </c>
      <c r="I28" s="55">
        <f t="shared" si="0"/>
        <v>500</v>
      </c>
      <c r="J28" s="56" t="s">
        <v>52</v>
      </c>
      <c r="K28" s="57" t="s">
        <v>124</v>
      </c>
      <c r="L28" s="53" t="s">
        <v>121</v>
      </c>
      <c r="M28" s="54">
        <v>0.05</v>
      </c>
      <c r="N28" s="55">
        <f t="shared" si="1"/>
        <v>2500</v>
      </c>
      <c r="O28" s="21"/>
      <c r="P28" s="25"/>
      <c r="Q28" s="23"/>
      <c r="R28" s="11"/>
      <c r="S28" s="15"/>
      <c r="T28" s="21"/>
      <c r="U28" s="25"/>
      <c r="V28" s="23"/>
      <c r="W28" s="11"/>
      <c r="X28" s="14"/>
      <c r="Y28" s="21"/>
      <c r="Z28" s="25"/>
      <c r="AA28" s="23"/>
      <c r="AB28" s="11"/>
    </row>
    <row r="29" spans="1:28" s="1" customFormat="1" ht="12.75">
      <c r="A29" s="21"/>
      <c r="B29" s="14" t="s">
        <v>6</v>
      </c>
      <c r="C29" s="24">
        <v>0.2</v>
      </c>
      <c r="D29" s="14"/>
      <c r="E29" s="21" t="s">
        <v>53</v>
      </c>
      <c r="F29" s="14" t="s">
        <v>134</v>
      </c>
      <c r="G29" s="53" t="s">
        <v>191</v>
      </c>
      <c r="H29" s="54">
        <v>0.065</v>
      </c>
      <c r="I29" s="55">
        <f t="shared" si="0"/>
        <v>650</v>
      </c>
      <c r="J29" s="56" t="s">
        <v>53</v>
      </c>
      <c r="K29" s="14" t="s">
        <v>134</v>
      </c>
      <c r="L29" s="53" t="s">
        <v>191</v>
      </c>
      <c r="M29" s="54">
        <v>0.075</v>
      </c>
      <c r="N29" s="55">
        <f t="shared" si="1"/>
        <v>3750</v>
      </c>
      <c r="O29" s="21"/>
      <c r="P29" s="25"/>
      <c r="Q29" s="23"/>
      <c r="R29" s="11"/>
      <c r="S29" s="15"/>
      <c r="T29" s="21"/>
      <c r="U29" s="25"/>
      <c r="V29" s="23"/>
      <c r="W29" s="11"/>
      <c r="X29" s="14"/>
      <c r="Y29" s="21"/>
      <c r="Z29" s="25"/>
      <c r="AA29" s="23"/>
      <c r="AB29" s="11"/>
    </row>
    <row r="30" spans="1:28" s="1" customFormat="1" ht="12.75">
      <c r="A30" s="21"/>
      <c r="B30" s="14" t="s">
        <v>7</v>
      </c>
      <c r="C30" s="26">
        <v>0.3</v>
      </c>
      <c r="D30" s="14"/>
      <c r="E30" s="21" t="s">
        <v>117</v>
      </c>
      <c r="F30" s="14" t="s">
        <v>123</v>
      </c>
      <c r="G30" s="53" t="s">
        <v>122</v>
      </c>
      <c r="H30" s="54">
        <v>0.145</v>
      </c>
      <c r="I30" s="55">
        <f t="shared" si="0"/>
        <v>1450</v>
      </c>
      <c r="J30" s="56" t="s">
        <v>117</v>
      </c>
      <c r="K30" s="57" t="s">
        <v>123</v>
      </c>
      <c r="L30" s="53" t="s">
        <v>122</v>
      </c>
      <c r="M30" s="54">
        <v>0.155</v>
      </c>
      <c r="N30" s="55">
        <f t="shared" si="1"/>
        <v>7750</v>
      </c>
      <c r="O30" s="21"/>
      <c r="P30" s="25"/>
      <c r="Q30" s="23"/>
      <c r="R30" s="11"/>
      <c r="S30" s="15"/>
      <c r="T30" s="21"/>
      <c r="U30" s="25"/>
      <c r="V30" s="23"/>
      <c r="W30" s="11"/>
      <c r="X30" s="14"/>
      <c r="Y30" s="21"/>
      <c r="Z30" s="25"/>
      <c r="AA30" s="23"/>
      <c r="AB30" s="11"/>
    </row>
    <row r="31" spans="1:28" s="1" customFormat="1" ht="12.75">
      <c r="A31" s="21"/>
      <c r="B31" s="14"/>
      <c r="C31" s="23"/>
      <c r="D31" s="14"/>
      <c r="E31" s="21" t="s">
        <v>55</v>
      </c>
      <c r="F31" s="14" t="s">
        <v>150</v>
      </c>
      <c r="G31" s="53" t="s">
        <v>144</v>
      </c>
      <c r="H31" s="54">
        <v>0.1</v>
      </c>
      <c r="I31" s="55">
        <f t="shared" si="0"/>
        <v>1000</v>
      </c>
      <c r="J31" s="56" t="s">
        <v>55</v>
      </c>
      <c r="K31" s="57" t="s">
        <v>150</v>
      </c>
      <c r="L31" s="53" t="s">
        <v>144</v>
      </c>
      <c r="M31" s="54">
        <v>0.08</v>
      </c>
      <c r="N31" s="55">
        <f t="shared" si="1"/>
        <v>4000</v>
      </c>
      <c r="O31" s="21"/>
      <c r="P31" s="25"/>
      <c r="Q31" s="23"/>
      <c r="R31" s="11"/>
      <c r="S31" s="15"/>
      <c r="T31" s="21"/>
      <c r="U31" s="25"/>
      <c r="V31" s="23"/>
      <c r="W31" s="11"/>
      <c r="X31" s="14"/>
      <c r="Y31" s="21"/>
      <c r="Z31" s="25"/>
      <c r="AA31" s="23"/>
      <c r="AB31" s="11"/>
    </row>
    <row r="32" spans="1:28" s="1" customFormat="1" ht="12.75">
      <c r="A32" s="21"/>
      <c r="B32" s="14"/>
      <c r="C32" s="23"/>
      <c r="D32" s="14"/>
      <c r="E32" s="21" t="s">
        <v>219</v>
      </c>
      <c r="F32" s="14"/>
      <c r="G32" s="57"/>
      <c r="H32" s="54">
        <v>0.02</v>
      </c>
      <c r="I32" s="55">
        <f t="shared" si="0"/>
        <v>200</v>
      </c>
      <c r="J32" s="21" t="s">
        <v>219</v>
      </c>
      <c r="K32" s="14"/>
      <c r="L32" s="57"/>
      <c r="M32" s="54">
        <v>0.02</v>
      </c>
      <c r="N32" s="55">
        <f t="shared" si="1"/>
        <v>1000</v>
      </c>
      <c r="O32" s="21"/>
      <c r="P32" s="14"/>
      <c r="Q32" s="23"/>
      <c r="R32" s="11"/>
      <c r="S32" s="15"/>
      <c r="T32" s="21"/>
      <c r="U32" s="14"/>
      <c r="V32" s="23"/>
      <c r="W32" s="11"/>
      <c r="X32" s="14"/>
      <c r="Y32" s="21"/>
      <c r="Z32" s="14"/>
      <c r="AA32" s="23"/>
      <c r="AB32" s="11"/>
    </row>
    <row r="33" spans="1:28" s="1" customFormat="1" ht="12.75">
      <c r="A33" s="21"/>
      <c r="B33" s="14" t="s">
        <v>163</v>
      </c>
      <c r="C33" s="23" t="s">
        <v>175</v>
      </c>
      <c r="D33" s="14"/>
      <c r="E33" s="21" t="s">
        <v>6</v>
      </c>
      <c r="F33" s="14" t="s">
        <v>212</v>
      </c>
      <c r="G33" s="53" t="s">
        <v>223</v>
      </c>
      <c r="H33" s="54">
        <v>0.18</v>
      </c>
      <c r="I33" s="55">
        <f t="shared" si="0"/>
        <v>1800</v>
      </c>
      <c r="J33" s="56" t="s">
        <v>6</v>
      </c>
      <c r="K33" s="57" t="s">
        <v>212</v>
      </c>
      <c r="L33" s="53" t="s">
        <v>223</v>
      </c>
      <c r="M33" s="54">
        <v>0.18</v>
      </c>
      <c r="N33" s="55">
        <f t="shared" si="1"/>
        <v>9000</v>
      </c>
      <c r="O33" s="21"/>
      <c r="P33" s="28"/>
      <c r="Q33" s="23"/>
      <c r="R33" s="11"/>
      <c r="S33" s="15"/>
      <c r="T33" s="21"/>
      <c r="U33" s="28"/>
      <c r="V33" s="23"/>
      <c r="W33" s="11"/>
      <c r="X33" s="14"/>
      <c r="Y33" s="21"/>
      <c r="Z33" s="28"/>
      <c r="AA33" s="23"/>
      <c r="AB33" s="11"/>
    </row>
    <row r="34" spans="1:28" s="1" customFormat="1" ht="12.75">
      <c r="A34" s="21"/>
      <c r="B34" s="14"/>
      <c r="C34" s="23" t="s">
        <v>167</v>
      </c>
      <c r="D34" s="14"/>
      <c r="E34" s="21"/>
      <c r="F34" s="14" t="s">
        <v>211</v>
      </c>
      <c r="G34" s="53" t="s">
        <v>108</v>
      </c>
      <c r="H34" s="54"/>
      <c r="I34" s="55"/>
      <c r="J34" s="56"/>
      <c r="K34" s="57" t="s">
        <v>211</v>
      </c>
      <c r="L34" s="53" t="s">
        <v>108</v>
      </c>
      <c r="M34" s="54"/>
      <c r="N34" s="55"/>
      <c r="O34" s="21"/>
      <c r="P34" s="28"/>
      <c r="Q34" s="23"/>
      <c r="R34" s="11"/>
      <c r="S34" s="15"/>
      <c r="T34" s="21"/>
      <c r="U34" s="28"/>
      <c r="V34" s="23"/>
      <c r="W34" s="11"/>
      <c r="X34" s="14"/>
      <c r="Y34" s="21"/>
      <c r="Z34" s="28"/>
      <c r="AA34" s="23"/>
      <c r="AB34" s="11"/>
    </row>
    <row r="35" spans="1:28" s="1" customFormat="1" ht="12.75">
      <c r="A35" s="21"/>
      <c r="B35" s="14"/>
      <c r="C35" s="23"/>
      <c r="D35" s="14"/>
      <c r="E35" s="21" t="s">
        <v>12</v>
      </c>
      <c r="F35" s="57" t="s">
        <v>206</v>
      </c>
      <c r="G35" s="58" t="s">
        <v>227</v>
      </c>
      <c r="H35" s="54">
        <v>0.3</v>
      </c>
      <c r="I35" s="55">
        <f>H35*$E$9</f>
        <v>3000</v>
      </c>
      <c r="J35" s="56" t="s">
        <v>12</v>
      </c>
      <c r="K35" s="57" t="s">
        <v>208</v>
      </c>
      <c r="L35" s="58" t="s">
        <v>17</v>
      </c>
      <c r="M35" s="54">
        <v>0.3</v>
      </c>
      <c r="N35" s="55">
        <f>M35*$J$9</f>
        <v>15000</v>
      </c>
      <c r="O35" s="21"/>
      <c r="P35" s="34"/>
      <c r="Q35" s="23"/>
      <c r="R35" s="11"/>
      <c r="S35" s="15"/>
      <c r="T35" s="21"/>
      <c r="U35" s="34"/>
      <c r="V35" s="23"/>
      <c r="W35" s="11"/>
      <c r="X35" s="14"/>
      <c r="Y35" s="21"/>
      <c r="Z35" s="34"/>
      <c r="AA35" s="23"/>
      <c r="AB35" s="11"/>
    </row>
    <row r="36" spans="1:28" s="1" customFormat="1" ht="12.75">
      <c r="A36" s="21"/>
      <c r="B36" s="14"/>
      <c r="C36" s="23"/>
      <c r="D36" s="14"/>
      <c r="E36" s="21"/>
      <c r="F36" s="14" t="s">
        <v>208</v>
      </c>
      <c r="G36" s="70" t="s">
        <v>213</v>
      </c>
      <c r="H36" s="54"/>
      <c r="I36" s="55"/>
      <c r="J36" s="56"/>
      <c r="K36" s="57" t="s">
        <v>206</v>
      </c>
      <c r="L36" s="58" t="s">
        <v>231</v>
      </c>
      <c r="M36" s="54"/>
      <c r="N36" s="55"/>
      <c r="O36" s="21"/>
      <c r="P36" s="34"/>
      <c r="Q36" s="23"/>
      <c r="R36" s="11"/>
      <c r="S36" s="15"/>
      <c r="T36" s="21"/>
      <c r="U36" s="34"/>
      <c r="V36" s="23"/>
      <c r="W36" s="11"/>
      <c r="X36" s="14"/>
      <c r="Y36" s="21"/>
      <c r="Z36" s="34"/>
      <c r="AA36" s="23"/>
      <c r="AB36" s="11"/>
    </row>
    <row r="37" spans="1:28" s="1" customFormat="1" ht="12.75">
      <c r="A37" s="21"/>
      <c r="B37" s="14"/>
      <c r="C37" s="23"/>
      <c r="D37" s="14"/>
      <c r="E37" s="21"/>
      <c r="F37" s="14"/>
      <c r="G37" s="53"/>
      <c r="H37" s="54"/>
      <c r="I37" s="55"/>
      <c r="J37" s="56"/>
      <c r="K37" s="14"/>
      <c r="L37" s="53"/>
      <c r="M37" s="54"/>
      <c r="N37" s="55"/>
      <c r="O37" s="21"/>
      <c r="P37" s="34"/>
      <c r="Q37" s="23"/>
      <c r="R37" s="11"/>
      <c r="S37" s="15"/>
      <c r="T37" s="21"/>
      <c r="U37" s="34"/>
      <c r="V37" s="23"/>
      <c r="W37" s="11"/>
      <c r="X37" s="14"/>
      <c r="Y37" s="21"/>
      <c r="Z37" s="35"/>
      <c r="AA37" s="23"/>
      <c r="AB37" s="11"/>
    </row>
    <row r="38" spans="1:28" s="1" customFormat="1" ht="12.75">
      <c r="A38" s="21"/>
      <c r="B38" s="14"/>
      <c r="C38" s="23"/>
      <c r="D38" s="14"/>
      <c r="E38" s="21"/>
      <c r="F38" s="57"/>
      <c r="G38" s="85"/>
      <c r="H38" s="54"/>
      <c r="I38" s="55"/>
      <c r="J38" s="56"/>
      <c r="K38" s="97" t="s">
        <v>209</v>
      </c>
      <c r="L38" s="58" t="s">
        <v>19</v>
      </c>
      <c r="M38" s="54"/>
      <c r="N38" s="55"/>
      <c r="O38" s="21"/>
      <c r="P38" s="34"/>
      <c r="Q38" s="23"/>
      <c r="R38" s="11"/>
      <c r="S38" s="15"/>
      <c r="T38" s="21"/>
      <c r="U38" s="34"/>
      <c r="V38" s="23"/>
      <c r="W38" s="11"/>
      <c r="X38" s="14"/>
      <c r="Y38" s="21"/>
      <c r="Z38" s="27"/>
      <c r="AA38" s="23"/>
      <c r="AB38" s="11"/>
    </row>
    <row r="39" spans="1:28" s="1" customFormat="1" ht="13.5" thickBot="1">
      <c r="A39" s="22"/>
      <c r="B39" s="16"/>
      <c r="C39" s="40"/>
      <c r="D39" s="16"/>
      <c r="E39" s="22"/>
      <c r="F39" s="16"/>
      <c r="G39" s="59"/>
      <c r="H39" s="60"/>
      <c r="I39" s="61"/>
      <c r="J39" s="62"/>
      <c r="K39" s="63" t="s">
        <v>210</v>
      </c>
      <c r="L39" s="59" t="s">
        <v>232</v>
      </c>
      <c r="M39" s="60"/>
      <c r="N39" s="61"/>
      <c r="O39" s="22"/>
      <c r="P39" s="41"/>
      <c r="Q39" s="40"/>
      <c r="R39" s="17"/>
      <c r="S39" s="18"/>
      <c r="T39" s="22"/>
      <c r="U39" s="41"/>
      <c r="V39" s="16"/>
      <c r="W39" s="19"/>
      <c r="X39" s="16"/>
      <c r="Y39" s="22"/>
      <c r="Z39" s="42"/>
      <c r="AA39" s="16"/>
      <c r="AB39" s="19"/>
    </row>
    <row r="40" spans="1:28" s="1" customFormat="1" ht="13.5" thickBot="1">
      <c r="A40" s="14"/>
      <c r="B40" s="14"/>
      <c r="C40" s="23"/>
      <c r="D40" s="14"/>
      <c r="E40" s="14"/>
      <c r="F40" s="14"/>
      <c r="G40" s="58"/>
      <c r="H40" s="54"/>
      <c r="I40" s="64"/>
      <c r="J40" s="57"/>
      <c r="K40" s="57"/>
      <c r="L40" s="58"/>
      <c r="M40" s="54"/>
      <c r="N40" s="64"/>
      <c r="O40" s="14"/>
      <c r="P40" s="34"/>
      <c r="Q40" s="23"/>
      <c r="R40" s="15"/>
      <c r="S40" s="15"/>
      <c r="T40" s="14"/>
      <c r="U40" s="34"/>
      <c r="V40" s="14"/>
      <c r="W40" s="14"/>
      <c r="X40" s="14"/>
      <c r="Y40" s="14"/>
      <c r="Z40" s="27"/>
      <c r="AA40" s="14"/>
      <c r="AB40" s="14"/>
    </row>
    <row r="41" spans="1:28" s="1" customFormat="1" ht="12.75">
      <c r="A41" s="20" t="s">
        <v>2</v>
      </c>
      <c r="B41" s="43" t="s">
        <v>9</v>
      </c>
      <c r="C41" s="37"/>
      <c r="D41" s="12"/>
      <c r="E41" s="48"/>
      <c r="F41" s="12"/>
      <c r="G41" s="65" t="s">
        <v>11</v>
      </c>
      <c r="H41" s="66">
        <f>SUM(H42:H50)</f>
        <v>1</v>
      </c>
      <c r="I41" s="67">
        <f>SUM(I42:I50)</f>
        <v>10000</v>
      </c>
      <c r="J41" s="68"/>
      <c r="K41" s="69"/>
      <c r="L41" s="65" t="s">
        <v>11</v>
      </c>
      <c r="M41" s="66">
        <f>SUM(M42:M50)</f>
        <v>1</v>
      </c>
      <c r="N41" s="67">
        <f>SUM(N42:N50)</f>
        <v>50000</v>
      </c>
      <c r="O41" s="48"/>
      <c r="P41" s="43"/>
      <c r="Q41" s="38"/>
      <c r="R41" s="39"/>
      <c r="S41" s="13"/>
      <c r="T41" s="48"/>
      <c r="U41" s="43"/>
      <c r="V41" s="38"/>
      <c r="W41" s="39"/>
      <c r="X41" s="12"/>
      <c r="Y41" s="48"/>
      <c r="Z41" s="43"/>
      <c r="AA41" s="38"/>
      <c r="AB41" s="39"/>
    </row>
    <row r="42" spans="1:28" s="1" customFormat="1" ht="12.75">
      <c r="A42" s="21"/>
      <c r="B42" s="14" t="s">
        <v>15</v>
      </c>
      <c r="C42" s="23">
        <v>-0.1</v>
      </c>
      <c r="D42" s="14"/>
      <c r="E42" s="21" t="s">
        <v>51</v>
      </c>
      <c r="F42" s="14" t="s">
        <v>133</v>
      </c>
      <c r="G42" s="53" t="s">
        <v>102</v>
      </c>
      <c r="H42" s="54">
        <v>0.16</v>
      </c>
      <c r="I42" s="55">
        <f>H42*$E$9</f>
        <v>1600</v>
      </c>
      <c r="J42" s="56" t="s">
        <v>51</v>
      </c>
      <c r="K42" s="57" t="s">
        <v>143</v>
      </c>
      <c r="L42" s="70" t="s">
        <v>136</v>
      </c>
      <c r="M42" s="165">
        <v>0.15</v>
      </c>
      <c r="N42" s="55">
        <f aca="true" t="shared" si="2" ref="N42:N48">M42*$J$9</f>
        <v>7500</v>
      </c>
      <c r="O42" s="21"/>
      <c r="P42" s="32"/>
      <c r="Q42" s="23"/>
      <c r="R42" s="11"/>
      <c r="S42" s="15"/>
      <c r="T42" s="21"/>
      <c r="U42" s="32"/>
      <c r="V42" s="30"/>
      <c r="W42" s="11"/>
      <c r="X42" s="14"/>
      <c r="Y42" s="21"/>
      <c r="Z42" s="25"/>
      <c r="AA42" s="30"/>
      <c r="AB42" s="11"/>
    </row>
    <row r="43" spans="1:28" s="1" customFormat="1" ht="12.75">
      <c r="A43" s="21"/>
      <c r="B43" s="14" t="s">
        <v>5</v>
      </c>
      <c r="C43" s="31">
        <v>0.6</v>
      </c>
      <c r="D43" s="14"/>
      <c r="E43" s="21" t="s">
        <v>52</v>
      </c>
      <c r="F43" s="14"/>
      <c r="G43" s="53"/>
      <c r="H43" s="54"/>
      <c r="I43" s="55"/>
      <c r="J43" s="56" t="s">
        <v>52</v>
      </c>
      <c r="K43" s="57" t="s">
        <v>142</v>
      </c>
      <c r="L43" s="70" t="s">
        <v>137</v>
      </c>
      <c r="M43" s="165">
        <v>0.05</v>
      </c>
      <c r="N43" s="55">
        <f t="shared" si="2"/>
        <v>2500</v>
      </c>
      <c r="O43" s="21"/>
      <c r="P43" s="32"/>
      <c r="Q43" s="23"/>
      <c r="R43" s="11"/>
      <c r="S43" s="15"/>
      <c r="T43" s="21"/>
      <c r="U43" s="32"/>
      <c r="V43" s="23"/>
      <c r="W43" s="11"/>
      <c r="X43" s="14"/>
      <c r="Y43" s="21"/>
      <c r="Z43" s="25"/>
      <c r="AA43" s="23"/>
      <c r="AB43" s="11"/>
    </row>
    <row r="44" spans="1:28" s="1" customFormat="1" ht="12.75">
      <c r="A44" s="21"/>
      <c r="B44" s="14" t="s">
        <v>6</v>
      </c>
      <c r="C44" s="31">
        <v>0.15</v>
      </c>
      <c r="D44" s="14"/>
      <c r="E44" s="21" t="s">
        <v>53</v>
      </c>
      <c r="F44" s="14" t="s">
        <v>134</v>
      </c>
      <c r="G44" s="53" t="s">
        <v>138</v>
      </c>
      <c r="H44" s="54">
        <v>0.05</v>
      </c>
      <c r="I44" s="55">
        <f>H44*$E$9</f>
        <v>500</v>
      </c>
      <c r="J44" s="56" t="s">
        <v>53</v>
      </c>
      <c r="K44" s="57" t="s">
        <v>134</v>
      </c>
      <c r="L44" s="53" t="s">
        <v>138</v>
      </c>
      <c r="M44" s="165">
        <v>0.05</v>
      </c>
      <c r="N44" s="55">
        <f t="shared" si="2"/>
        <v>2500</v>
      </c>
      <c r="O44" s="21"/>
      <c r="P44" s="33"/>
      <c r="Q44" s="23"/>
      <c r="R44" s="11"/>
      <c r="S44" s="15"/>
      <c r="T44" s="21"/>
      <c r="U44" s="33"/>
      <c r="V44" s="23"/>
      <c r="W44" s="11"/>
      <c r="X44" s="14"/>
      <c r="Y44" s="21"/>
      <c r="Z44" s="25"/>
      <c r="AA44" s="23"/>
      <c r="AB44" s="11"/>
    </row>
    <row r="45" spans="1:28" s="1" customFormat="1" ht="12.75">
      <c r="A45" s="21"/>
      <c r="B45" s="14" t="s">
        <v>7</v>
      </c>
      <c r="C45" s="31">
        <v>0.25</v>
      </c>
      <c r="D45" s="14"/>
      <c r="E45" s="21" t="s">
        <v>117</v>
      </c>
      <c r="F45" s="52" t="s">
        <v>228</v>
      </c>
      <c r="G45" s="53" t="s">
        <v>139</v>
      </c>
      <c r="H45" s="54">
        <v>0.21</v>
      </c>
      <c r="I45" s="55">
        <f>H45*$E$9</f>
        <v>2100</v>
      </c>
      <c r="J45" s="56" t="s">
        <v>117</v>
      </c>
      <c r="K45" s="57" t="s">
        <v>141</v>
      </c>
      <c r="L45" s="53" t="s">
        <v>140</v>
      </c>
      <c r="M45" s="165">
        <v>0.17</v>
      </c>
      <c r="N45" s="55">
        <f t="shared" si="2"/>
        <v>8500</v>
      </c>
      <c r="O45" s="21"/>
      <c r="P45" s="33"/>
      <c r="Q45" s="23"/>
      <c r="R45" s="11"/>
      <c r="S45" s="15"/>
      <c r="T45" s="21"/>
      <c r="U45" s="33"/>
      <c r="V45" s="23"/>
      <c r="W45" s="11"/>
      <c r="X45" s="14"/>
      <c r="Y45" s="21"/>
      <c r="Z45" s="25"/>
      <c r="AA45" s="23"/>
      <c r="AB45" s="11"/>
    </row>
    <row r="46" spans="1:28" s="1" customFormat="1" ht="12.75">
      <c r="A46" s="21"/>
      <c r="B46" s="14"/>
      <c r="C46" s="23"/>
      <c r="D46" s="14"/>
      <c r="E46" s="21" t="s">
        <v>55</v>
      </c>
      <c r="F46" s="14" t="s">
        <v>131</v>
      </c>
      <c r="G46" s="53" t="s">
        <v>130</v>
      </c>
      <c r="H46" s="54">
        <v>0.18</v>
      </c>
      <c r="I46" s="55">
        <f>H46*$E$9</f>
        <v>1800</v>
      </c>
      <c r="J46" s="56" t="s">
        <v>55</v>
      </c>
      <c r="K46" s="57" t="s">
        <v>253</v>
      </c>
      <c r="L46" s="53" t="s">
        <v>254</v>
      </c>
      <c r="M46" s="54">
        <v>0.18</v>
      </c>
      <c r="N46" s="55">
        <f t="shared" si="2"/>
        <v>9000</v>
      </c>
      <c r="O46" s="21"/>
      <c r="P46" s="33" t="s">
        <v>254</v>
      </c>
      <c r="Q46" s="23"/>
      <c r="R46" s="11"/>
      <c r="S46" s="15"/>
      <c r="T46" s="21"/>
      <c r="U46" s="33" t="s">
        <v>254</v>
      </c>
      <c r="V46" s="23"/>
      <c r="W46" s="11"/>
      <c r="X46" s="14"/>
      <c r="Y46" s="21"/>
      <c r="Z46" s="25"/>
      <c r="AA46" s="23"/>
      <c r="AB46" s="11"/>
    </row>
    <row r="47" spans="1:28" s="1" customFormat="1" ht="12.75">
      <c r="A47" s="21"/>
      <c r="B47" s="14"/>
      <c r="C47" s="23"/>
      <c r="D47" s="14"/>
      <c r="E47" s="21" t="s">
        <v>219</v>
      </c>
      <c r="F47" s="14"/>
      <c r="G47" s="57"/>
      <c r="H47" s="54">
        <v>0.02</v>
      </c>
      <c r="I47" s="55">
        <f>H47*$E$9</f>
        <v>200</v>
      </c>
      <c r="J47" s="21" t="s">
        <v>219</v>
      </c>
      <c r="K47" s="14"/>
      <c r="L47" s="57"/>
      <c r="M47" s="54">
        <v>0.02</v>
      </c>
      <c r="N47" s="55">
        <f t="shared" si="2"/>
        <v>1000</v>
      </c>
      <c r="O47" s="21"/>
      <c r="P47" s="14"/>
      <c r="Q47" s="23"/>
      <c r="R47" s="11"/>
      <c r="S47" s="15"/>
      <c r="T47" s="21"/>
      <c r="U47" s="14"/>
      <c r="V47" s="23"/>
      <c r="W47" s="11"/>
      <c r="X47" s="14"/>
      <c r="Y47" s="21"/>
      <c r="Z47" s="14"/>
      <c r="AA47" s="23"/>
      <c r="AB47" s="11"/>
    </row>
    <row r="48" spans="1:28" s="1" customFormat="1" ht="12.75">
      <c r="A48" s="21"/>
      <c r="B48" s="14" t="s">
        <v>163</v>
      </c>
      <c r="C48" s="23" t="s">
        <v>176</v>
      </c>
      <c r="D48" s="14"/>
      <c r="E48" s="21" t="s">
        <v>6</v>
      </c>
      <c r="F48" s="14" t="s">
        <v>211</v>
      </c>
      <c r="G48" s="53" t="s">
        <v>109</v>
      </c>
      <c r="H48" s="54">
        <v>0.13</v>
      </c>
      <c r="I48" s="55">
        <f>H48*$E$9</f>
        <v>1300</v>
      </c>
      <c r="J48" s="56" t="s">
        <v>6</v>
      </c>
      <c r="K48" s="57" t="s">
        <v>211</v>
      </c>
      <c r="L48" s="53" t="s">
        <v>224</v>
      </c>
      <c r="M48" s="54">
        <v>0.13</v>
      </c>
      <c r="N48" s="55">
        <f t="shared" si="2"/>
        <v>6500</v>
      </c>
      <c r="O48" s="21"/>
      <c r="P48" s="28"/>
      <c r="Q48" s="23"/>
      <c r="R48" s="11"/>
      <c r="S48" s="15"/>
      <c r="T48" s="21"/>
      <c r="U48" s="28"/>
      <c r="V48" s="23"/>
      <c r="W48" s="11"/>
      <c r="X48" s="14"/>
      <c r="Y48" s="21"/>
      <c r="Z48" s="28"/>
      <c r="AA48" s="23"/>
      <c r="AB48" s="11"/>
    </row>
    <row r="49" spans="1:28" s="1" customFormat="1" ht="12.75">
      <c r="A49" s="21"/>
      <c r="B49" s="14"/>
      <c r="C49" s="23" t="s">
        <v>169</v>
      </c>
      <c r="D49" s="14"/>
      <c r="E49" s="21"/>
      <c r="F49" s="14"/>
      <c r="G49" s="53"/>
      <c r="H49" s="54"/>
      <c r="I49" s="55"/>
      <c r="J49" s="56"/>
      <c r="K49" s="57" t="s">
        <v>212</v>
      </c>
      <c r="L49" s="53" t="s">
        <v>110</v>
      </c>
      <c r="M49" s="54"/>
      <c r="N49" s="55"/>
      <c r="O49" s="21"/>
      <c r="P49" s="28"/>
      <c r="Q49" s="23"/>
      <c r="R49" s="11"/>
      <c r="S49" s="15"/>
      <c r="T49" s="21"/>
      <c r="U49" s="28"/>
      <c r="V49" s="23"/>
      <c r="W49" s="11"/>
      <c r="X49" s="14"/>
      <c r="Y49" s="21"/>
      <c r="Z49" s="28"/>
      <c r="AA49" s="23"/>
      <c r="AB49" s="11"/>
    </row>
    <row r="50" spans="1:28" s="1" customFormat="1" ht="12.75">
      <c r="A50" s="21"/>
      <c r="B50" s="14"/>
      <c r="C50" s="23"/>
      <c r="D50" s="14"/>
      <c r="E50" s="21" t="s">
        <v>12</v>
      </c>
      <c r="F50" s="57" t="s">
        <v>206</v>
      </c>
      <c r="G50" s="58" t="s">
        <v>103</v>
      </c>
      <c r="H50" s="54">
        <v>0.25</v>
      </c>
      <c r="I50" s="55">
        <f>H50*$E$9</f>
        <v>2500</v>
      </c>
      <c r="J50" s="56" t="s">
        <v>12</v>
      </c>
      <c r="K50" s="57" t="s">
        <v>208</v>
      </c>
      <c r="L50" s="58" t="s">
        <v>214</v>
      </c>
      <c r="M50" s="54">
        <v>0.25</v>
      </c>
      <c r="N50" s="55">
        <f>M50*$J$9</f>
        <v>12500</v>
      </c>
      <c r="O50" s="21"/>
      <c r="P50" s="34"/>
      <c r="Q50" s="23"/>
      <c r="R50" s="11"/>
      <c r="S50" s="15"/>
      <c r="T50" s="21"/>
      <c r="U50" s="34"/>
      <c r="V50" s="23"/>
      <c r="W50" s="11"/>
      <c r="X50" s="14"/>
      <c r="Y50" s="21"/>
      <c r="Z50" s="36"/>
      <c r="AA50" s="23"/>
      <c r="AB50" s="11"/>
    </row>
    <row r="51" spans="1:28" s="1" customFormat="1" ht="12.75">
      <c r="A51" s="21"/>
      <c r="B51" s="14"/>
      <c r="C51" s="23"/>
      <c r="D51" s="14"/>
      <c r="E51" s="21"/>
      <c r="F51" s="14" t="s">
        <v>208</v>
      </c>
      <c r="G51" s="70" t="s">
        <v>213</v>
      </c>
      <c r="H51" s="54"/>
      <c r="I51" s="55"/>
      <c r="J51" s="56"/>
      <c r="K51" s="57" t="s">
        <v>206</v>
      </c>
      <c r="L51" s="58" t="s">
        <v>226</v>
      </c>
      <c r="M51" s="54"/>
      <c r="N51" s="55"/>
      <c r="O51" s="21"/>
      <c r="P51" s="34"/>
      <c r="Q51" s="23"/>
      <c r="R51" s="11"/>
      <c r="S51" s="15"/>
      <c r="T51" s="21"/>
      <c r="U51" s="34"/>
      <c r="V51" s="23"/>
      <c r="W51" s="11"/>
      <c r="X51" s="14"/>
      <c r="Y51" s="21"/>
      <c r="Z51" s="36"/>
      <c r="AA51" s="23"/>
      <c r="AB51" s="11"/>
    </row>
    <row r="52" spans="1:28" s="1" customFormat="1" ht="12.75">
      <c r="A52" s="21"/>
      <c r="B52" s="14"/>
      <c r="C52" s="23"/>
      <c r="D52" s="14"/>
      <c r="E52" s="21"/>
      <c r="F52" s="14" t="s">
        <v>207</v>
      </c>
      <c r="G52" s="53" t="s">
        <v>229</v>
      </c>
      <c r="H52" s="54"/>
      <c r="I52" s="55"/>
      <c r="J52" s="56"/>
      <c r="K52" s="167" t="s">
        <v>263</v>
      </c>
      <c r="L52" s="166" t="s">
        <v>262</v>
      </c>
      <c r="M52" s="54"/>
      <c r="N52" s="55"/>
      <c r="O52" s="21"/>
      <c r="P52" s="34"/>
      <c r="Q52" s="23"/>
      <c r="R52" s="11"/>
      <c r="S52" s="15"/>
      <c r="T52" s="21"/>
      <c r="U52" s="34"/>
      <c r="V52" s="23"/>
      <c r="W52" s="11"/>
      <c r="X52" s="14"/>
      <c r="Y52" s="21"/>
      <c r="Z52" s="27"/>
      <c r="AA52" s="23"/>
      <c r="AB52" s="11"/>
    </row>
    <row r="53" spans="1:28" s="1" customFormat="1" ht="12.75">
      <c r="A53" s="21"/>
      <c r="B53" s="14"/>
      <c r="C53" s="23"/>
      <c r="D53" s="14"/>
      <c r="E53" s="21"/>
      <c r="F53" s="57"/>
      <c r="G53" s="85"/>
      <c r="H53" s="54"/>
      <c r="I53" s="55"/>
      <c r="J53" s="56"/>
      <c r="K53" s="97" t="s">
        <v>209</v>
      </c>
      <c r="L53" s="58" t="s">
        <v>216</v>
      </c>
      <c r="M53" s="54"/>
      <c r="N53" s="55"/>
      <c r="O53" s="21"/>
      <c r="P53" s="34"/>
      <c r="Q53" s="23"/>
      <c r="R53" s="11"/>
      <c r="S53" s="15"/>
      <c r="T53" s="21"/>
      <c r="U53" s="34"/>
      <c r="V53" s="23"/>
      <c r="W53" s="11"/>
      <c r="X53" s="14"/>
      <c r="Y53" s="21"/>
      <c r="Z53" s="27"/>
      <c r="AA53" s="23"/>
      <c r="AB53" s="11"/>
    </row>
    <row r="54" spans="1:28" s="1" customFormat="1" ht="12.75">
      <c r="A54" s="21"/>
      <c r="B54" s="14"/>
      <c r="C54" s="23"/>
      <c r="D54" s="14"/>
      <c r="E54" s="21"/>
      <c r="F54" s="14"/>
      <c r="G54" s="58"/>
      <c r="H54" s="54"/>
      <c r="I54" s="55"/>
      <c r="J54" s="56"/>
      <c r="K54" s="57" t="s">
        <v>210</v>
      </c>
      <c r="L54" s="58" t="s">
        <v>217</v>
      </c>
      <c r="M54" s="54"/>
      <c r="N54" s="55"/>
      <c r="O54" s="21"/>
      <c r="P54" s="34"/>
      <c r="Q54" s="23"/>
      <c r="R54" s="11"/>
      <c r="S54" s="15"/>
      <c r="T54" s="21"/>
      <c r="U54" s="34"/>
      <c r="V54" s="14"/>
      <c r="W54" s="10"/>
      <c r="X54" s="14"/>
      <c r="Y54" s="21"/>
      <c r="Z54" s="29"/>
      <c r="AA54" s="14"/>
      <c r="AB54" s="10"/>
    </row>
    <row r="55" spans="1:28" s="1" customFormat="1" ht="13.5" thickBot="1">
      <c r="A55" s="22"/>
      <c r="B55" s="16"/>
      <c r="C55" s="40"/>
      <c r="D55" s="16"/>
      <c r="E55" s="22"/>
      <c r="F55" s="16"/>
      <c r="G55" s="71"/>
      <c r="H55" s="60"/>
      <c r="I55" s="61"/>
      <c r="J55" s="62"/>
      <c r="K55" s="14"/>
      <c r="L55" s="71"/>
      <c r="M55" s="60"/>
      <c r="N55" s="61"/>
      <c r="O55" s="22"/>
      <c r="P55" s="44"/>
      <c r="Q55" s="40"/>
      <c r="R55" s="17"/>
      <c r="S55" s="18"/>
      <c r="T55" s="22"/>
      <c r="U55" s="45"/>
      <c r="V55" s="16"/>
      <c r="W55" s="19"/>
      <c r="X55" s="16"/>
      <c r="Y55" s="22"/>
      <c r="Z55" s="46"/>
      <c r="AA55" s="16"/>
      <c r="AB55" s="19"/>
    </row>
    <row r="56" spans="1:28" s="1" customFormat="1" ht="13.5" thickBot="1">
      <c r="A56" s="14"/>
      <c r="B56" s="14"/>
      <c r="C56" s="23"/>
      <c r="D56" s="14"/>
      <c r="E56" s="14"/>
      <c r="F56" s="14"/>
      <c r="G56" s="70"/>
      <c r="H56" s="54"/>
      <c r="I56" s="64"/>
      <c r="J56" s="57"/>
      <c r="K56" s="57"/>
      <c r="L56" s="70"/>
      <c r="M56" s="54"/>
      <c r="N56" s="64"/>
      <c r="O56" s="14"/>
      <c r="P56" s="35"/>
      <c r="Q56" s="23"/>
      <c r="R56" s="15"/>
      <c r="S56" s="15"/>
      <c r="T56" s="14"/>
      <c r="U56" s="36"/>
      <c r="V56" s="14"/>
      <c r="W56" s="14"/>
      <c r="X56" s="14"/>
      <c r="Y56" s="14"/>
      <c r="Z56" s="29"/>
      <c r="AA56" s="14"/>
      <c r="AB56" s="14"/>
    </row>
    <row r="57" spans="1:28" s="1" customFormat="1" ht="12.75">
      <c r="A57" s="20" t="s">
        <v>3</v>
      </c>
      <c r="B57" s="43" t="s">
        <v>3</v>
      </c>
      <c r="C57" s="37"/>
      <c r="D57" s="12"/>
      <c r="E57" s="48"/>
      <c r="F57" s="12"/>
      <c r="G57" s="65" t="s">
        <v>11</v>
      </c>
      <c r="H57" s="66">
        <f>SUM(H58:H66)</f>
        <v>1</v>
      </c>
      <c r="I57" s="67">
        <f>SUM(I58:I66)</f>
        <v>10000</v>
      </c>
      <c r="J57" s="68"/>
      <c r="K57" s="69"/>
      <c r="L57" s="65" t="s">
        <v>11</v>
      </c>
      <c r="M57" s="66">
        <f>SUM(M58:M66)</f>
        <v>1</v>
      </c>
      <c r="N57" s="67">
        <f>SUM(N58:N66)</f>
        <v>50000</v>
      </c>
      <c r="O57" s="48"/>
      <c r="P57" s="43"/>
      <c r="Q57" s="38"/>
      <c r="R57" s="39"/>
      <c r="S57" s="13"/>
      <c r="T57" s="48"/>
      <c r="U57" s="43"/>
      <c r="V57" s="38"/>
      <c r="W57" s="39"/>
      <c r="X57" s="12"/>
      <c r="Y57" s="48"/>
      <c r="Z57" s="43"/>
      <c r="AA57" s="38"/>
      <c r="AB57" s="39"/>
    </row>
    <row r="58" spans="1:28" s="1" customFormat="1" ht="12.75">
      <c r="A58" s="21"/>
      <c r="B58" s="14" t="s">
        <v>15</v>
      </c>
      <c r="C58" s="23">
        <v>-0.125</v>
      </c>
      <c r="D58" s="14"/>
      <c r="E58" s="21" t="s">
        <v>51</v>
      </c>
      <c r="F58" s="14" t="s">
        <v>133</v>
      </c>
      <c r="G58" s="53" t="s">
        <v>157</v>
      </c>
      <c r="H58" s="54">
        <v>0.18</v>
      </c>
      <c r="I58" s="55">
        <f aca="true" t="shared" si="3" ref="I58:I64">H58*$E$9</f>
        <v>1800</v>
      </c>
      <c r="J58" s="56" t="s">
        <v>51</v>
      </c>
      <c r="K58" s="57" t="s">
        <v>152</v>
      </c>
      <c r="L58" s="53" t="s">
        <v>151</v>
      </c>
      <c r="M58" s="54">
        <v>0.26</v>
      </c>
      <c r="N58" s="55">
        <f>M58*$J$9</f>
        <v>13000</v>
      </c>
      <c r="O58" s="21"/>
      <c r="P58" s="25"/>
      <c r="Q58" s="23"/>
      <c r="R58" s="11"/>
      <c r="S58" s="15"/>
      <c r="T58" s="21"/>
      <c r="U58" s="25"/>
      <c r="V58" s="23"/>
      <c r="W58" s="11"/>
      <c r="X58" s="14"/>
      <c r="Y58" s="21"/>
      <c r="Z58" s="25"/>
      <c r="AA58" s="23"/>
      <c r="AB58" s="11"/>
    </row>
    <row r="59" spans="1:28" s="1" customFormat="1" ht="12.75">
      <c r="A59" s="21"/>
      <c r="B59" s="14" t="s">
        <v>5</v>
      </c>
      <c r="C59" s="31">
        <v>0.7</v>
      </c>
      <c r="D59" s="14"/>
      <c r="E59" s="21" t="s">
        <v>52</v>
      </c>
      <c r="F59" s="14" t="s">
        <v>154</v>
      </c>
      <c r="G59" s="53" t="s">
        <v>155</v>
      </c>
      <c r="H59" s="54">
        <v>0.1</v>
      </c>
      <c r="I59" s="55">
        <f t="shared" si="3"/>
        <v>1000</v>
      </c>
      <c r="J59" s="56" t="s">
        <v>52</v>
      </c>
      <c r="K59" s="57" t="s">
        <v>153</v>
      </c>
      <c r="L59" s="53" t="s">
        <v>162</v>
      </c>
      <c r="M59" s="54">
        <v>0.11</v>
      </c>
      <c r="N59" s="55">
        <f>M59*$J$9</f>
        <v>5500</v>
      </c>
      <c r="O59" s="21"/>
      <c r="P59" s="25"/>
      <c r="Q59" s="23"/>
      <c r="R59" s="11"/>
      <c r="S59" s="15"/>
      <c r="T59" s="21"/>
      <c r="U59" s="25"/>
      <c r="V59" s="23"/>
      <c r="W59" s="11"/>
      <c r="X59" s="14"/>
      <c r="Y59" s="21"/>
      <c r="Z59" s="25"/>
      <c r="AA59" s="23"/>
      <c r="AB59" s="11"/>
    </row>
    <row r="60" spans="1:28" s="1" customFormat="1" ht="12.75">
      <c r="A60" s="21"/>
      <c r="B60" s="14" t="s">
        <v>6</v>
      </c>
      <c r="C60" s="47">
        <v>0.1</v>
      </c>
      <c r="D60" s="14"/>
      <c r="E60" s="21" t="s">
        <v>53</v>
      </c>
      <c r="F60" s="57" t="s">
        <v>156</v>
      </c>
      <c r="G60" s="53" t="s">
        <v>160</v>
      </c>
      <c r="H60" s="54">
        <v>0.08</v>
      </c>
      <c r="I60" s="55">
        <f t="shared" si="3"/>
        <v>800</v>
      </c>
      <c r="J60" s="56" t="s">
        <v>53</v>
      </c>
      <c r="K60" s="57" t="s">
        <v>156</v>
      </c>
      <c r="L60" s="53" t="s">
        <v>160</v>
      </c>
      <c r="M60" s="54">
        <v>0.12</v>
      </c>
      <c r="N60" s="55">
        <f>M60*$J$9</f>
        <v>6000</v>
      </c>
      <c r="O60" s="21"/>
      <c r="P60" s="25"/>
      <c r="Q60" s="23"/>
      <c r="R60" s="11"/>
      <c r="S60" s="15"/>
      <c r="T60" s="21"/>
      <c r="U60" s="25"/>
      <c r="V60" s="23"/>
      <c r="W60" s="11"/>
      <c r="X60" s="14"/>
      <c r="Y60" s="21"/>
      <c r="Z60" s="25"/>
      <c r="AA60" s="23"/>
      <c r="AB60" s="11"/>
    </row>
    <row r="61" spans="1:28" s="1" customFormat="1" ht="12.75">
      <c r="A61" s="21"/>
      <c r="B61" s="14" t="s">
        <v>7</v>
      </c>
      <c r="C61" s="31">
        <v>0.2</v>
      </c>
      <c r="D61" s="14"/>
      <c r="E61" s="21" t="s">
        <v>117</v>
      </c>
      <c r="F61" s="14" t="s">
        <v>228</v>
      </c>
      <c r="G61" s="53" t="s">
        <v>139</v>
      </c>
      <c r="H61" s="54">
        <v>0.13</v>
      </c>
      <c r="I61" s="55">
        <f t="shared" si="3"/>
        <v>1300</v>
      </c>
      <c r="J61" s="56" t="s">
        <v>117</v>
      </c>
      <c r="K61" s="57"/>
      <c r="L61" s="53"/>
      <c r="M61" s="54"/>
      <c r="N61" s="55"/>
      <c r="O61" s="21"/>
      <c r="P61" s="25"/>
      <c r="Q61" s="23"/>
      <c r="R61" s="11"/>
      <c r="S61" s="15"/>
      <c r="T61" s="21"/>
      <c r="U61" s="25"/>
      <c r="V61" s="23"/>
      <c r="W61" s="11"/>
      <c r="X61" s="14"/>
      <c r="Y61" s="21"/>
      <c r="Z61" s="25"/>
      <c r="AA61" s="23"/>
      <c r="AB61" s="11"/>
    </row>
    <row r="62" spans="1:28" s="1" customFormat="1" ht="12.75">
      <c r="A62" s="21"/>
      <c r="B62" s="14"/>
      <c r="C62" s="23"/>
      <c r="D62" s="14"/>
      <c r="E62" s="21" t="s">
        <v>55</v>
      </c>
      <c r="F62" s="14" t="s">
        <v>230</v>
      </c>
      <c r="G62" s="53" t="s">
        <v>130</v>
      </c>
      <c r="H62" s="54">
        <v>0.21</v>
      </c>
      <c r="I62" s="55">
        <f t="shared" si="3"/>
        <v>2100</v>
      </c>
      <c r="J62" s="56" t="s">
        <v>55</v>
      </c>
      <c r="K62" s="57" t="s">
        <v>253</v>
      </c>
      <c r="L62" s="53" t="s">
        <v>255</v>
      </c>
      <c r="M62" s="54">
        <v>0.21</v>
      </c>
      <c r="N62" s="55">
        <f>M62*$J$9</f>
        <v>10500</v>
      </c>
      <c r="O62" s="21"/>
      <c r="P62" s="25" t="s">
        <v>256</v>
      </c>
      <c r="Q62" s="23"/>
      <c r="R62" s="11"/>
      <c r="S62" s="15"/>
      <c r="T62" s="21"/>
      <c r="U62" s="25" t="s">
        <v>255</v>
      </c>
      <c r="V62" s="23"/>
      <c r="W62" s="11"/>
      <c r="X62" s="14"/>
      <c r="Y62" s="21"/>
      <c r="Z62" s="25"/>
      <c r="AA62" s="23"/>
      <c r="AB62" s="11"/>
    </row>
    <row r="63" spans="1:28" s="1" customFormat="1" ht="12.75">
      <c r="A63" s="21"/>
      <c r="B63" s="14"/>
      <c r="C63" s="23"/>
      <c r="D63" s="14"/>
      <c r="E63" s="21" t="s">
        <v>219</v>
      </c>
      <c r="F63" s="14"/>
      <c r="G63" s="57"/>
      <c r="H63" s="54">
        <v>0.02</v>
      </c>
      <c r="I63" s="55">
        <f t="shared" si="3"/>
        <v>200</v>
      </c>
      <c r="J63" s="21" t="s">
        <v>219</v>
      </c>
      <c r="K63" s="14"/>
      <c r="L63" s="57"/>
      <c r="M63" s="54">
        <v>0.02</v>
      </c>
      <c r="N63" s="55">
        <f>M63*$J$9</f>
        <v>1000</v>
      </c>
      <c r="O63" s="21"/>
      <c r="P63" s="14"/>
      <c r="Q63" s="23"/>
      <c r="R63" s="11"/>
      <c r="S63" s="15"/>
      <c r="T63" s="21"/>
      <c r="U63" s="14"/>
      <c r="V63" s="23"/>
      <c r="W63" s="11"/>
      <c r="X63" s="14"/>
      <c r="Y63" s="21"/>
      <c r="Z63" s="14"/>
      <c r="AA63" s="23"/>
      <c r="AB63" s="11"/>
    </row>
    <row r="64" spans="1:28" s="1" customFormat="1" ht="12.75">
      <c r="A64" s="21"/>
      <c r="B64" s="14" t="s">
        <v>163</v>
      </c>
      <c r="C64" s="23" t="s">
        <v>178</v>
      </c>
      <c r="D64" s="14"/>
      <c r="E64" s="21" t="s">
        <v>6</v>
      </c>
      <c r="F64" s="14" t="s">
        <v>211</v>
      </c>
      <c r="G64" s="53" t="s">
        <v>197</v>
      </c>
      <c r="H64" s="54">
        <v>0.08</v>
      </c>
      <c r="I64" s="55">
        <f t="shared" si="3"/>
        <v>800</v>
      </c>
      <c r="J64" s="56" t="s">
        <v>6</v>
      </c>
      <c r="K64" s="57" t="s">
        <v>211</v>
      </c>
      <c r="L64" s="53" t="s">
        <v>197</v>
      </c>
      <c r="M64" s="54">
        <v>0.08</v>
      </c>
      <c r="N64" s="55">
        <f>M64*$J$9</f>
        <v>4000</v>
      </c>
      <c r="O64" s="21"/>
      <c r="P64" s="28"/>
      <c r="Q64" s="23"/>
      <c r="R64" s="11"/>
      <c r="S64" s="15"/>
      <c r="T64" s="21"/>
      <c r="U64" s="28"/>
      <c r="V64" s="23"/>
      <c r="W64" s="11"/>
      <c r="X64" s="14"/>
      <c r="Y64" s="21"/>
      <c r="Z64" s="28"/>
      <c r="AA64" s="23"/>
      <c r="AB64" s="11"/>
    </row>
    <row r="65" spans="1:28" s="1" customFormat="1" ht="12.75">
      <c r="A65" s="21"/>
      <c r="B65" s="14"/>
      <c r="C65" s="23" t="s">
        <v>171</v>
      </c>
      <c r="D65" s="14"/>
      <c r="E65" s="21"/>
      <c r="F65" s="14"/>
      <c r="G65" s="53"/>
      <c r="H65" s="54"/>
      <c r="I65" s="55"/>
      <c r="J65" s="56"/>
      <c r="K65" s="57"/>
      <c r="L65" s="53"/>
      <c r="M65" s="54"/>
      <c r="N65" s="55"/>
      <c r="O65" s="21"/>
      <c r="P65" s="28"/>
      <c r="Q65" s="23"/>
      <c r="R65" s="11"/>
      <c r="S65" s="15"/>
      <c r="T65" s="21"/>
      <c r="U65" s="28"/>
      <c r="V65" s="23"/>
      <c r="W65" s="11"/>
      <c r="X65" s="14"/>
      <c r="Y65" s="21"/>
      <c r="Z65" s="28"/>
      <c r="AA65" s="23"/>
      <c r="AB65" s="11"/>
    </row>
    <row r="66" spans="1:28" s="1" customFormat="1" ht="12.75">
      <c r="A66" s="21"/>
      <c r="B66" s="14"/>
      <c r="C66" s="23"/>
      <c r="D66" s="14"/>
      <c r="E66" s="21" t="s">
        <v>12</v>
      </c>
      <c r="F66" s="14" t="s">
        <v>208</v>
      </c>
      <c r="G66" s="70" t="s">
        <v>213</v>
      </c>
      <c r="H66" s="54">
        <v>0.2</v>
      </c>
      <c r="I66" s="55">
        <f>H66*$E$9</f>
        <v>2000</v>
      </c>
      <c r="J66" s="56" t="s">
        <v>12</v>
      </c>
      <c r="K66" s="57" t="s">
        <v>208</v>
      </c>
      <c r="L66" s="58" t="s">
        <v>214</v>
      </c>
      <c r="M66" s="54">
        <v>0.2</v>
      </c>
      <c r="N66" s="55">
        <f>M66*$J$9</f>
        <v>10000</v>
      </c>
      <c r="O66" s="21"/>
      <c r="P66" s="34"/>
      <c r="Q66" s="23"/>
      <c r="R66" s="11"/>
      <c r="S66" s="15"/>
      <c r="T66" s="21"/>
      <c r="U66" s="35"/>
      <c r="V66" s="23"/>
      <c r="W66" s="11"/>
      <c r="X66" s="14"/>
      <c r="Y66" s="21"/>
      <c r="Z66" s="34"/>
      <c r="AA66" s="23"/>
      <c r="AB66" s="11"/>
    </row>
    <row r="67" spans="1:28" s="1" customFormat="1" ht="12.75">
      <c r="A67" s="21"/>
      <c r="B67" s="14"/>
      <c r="C67" s="23"/>
      <c r="D67" s="14"/>
      <c r="E67" s="21"/>
      <c r="F67" s="14" t="s">
        <v>207</v>
      </c>
      <c r="G67" s="70" t="s">
        <v>105</v>
      </c>
      <c r="H67" s="54"/>
      <c r="I67" s="55"/>
      <c r="J67" s="56"/>
      <c r="K67" s="14" t="s">
        <v>207</v>
      </c>
      <c r="L67" s="53" t="s">
        <v>215</v>
      </c>
      <c r="M67" s="54"/>
      <c r="N67" s="55"/>
      <c r="O67" s="21"/>
      <c r="P67" s="34"/>
      <c r="Q67" s="23"/>
      <c r="R67" s="11"/>
      <c r="S67" s="15"/>
      <c r="T67" s="21"/>
      <c r="U67" s="34"/>
      <c r="V67" s="23"/>
      <c r="W67" s="11"/>
      <c r="X67" s="14"/>
      <c r="Y67" s="21"/>
      <c r="Z67" s="35"/>
      <c r="AA67" s="23"/>
      <c r="AB67" s="11"/>
    </row>
    <row r="68" spans="1:28" s="1" customFormat="1" ht="12.75">
      <c r="A68" s="21"/>
      <c r="B68" s="14"/>
      <c r="C68" s="23"/>
      <c r="D68" s="14"/>
      <c r="E68" s="21"/>
      <c r="F68" s="14"/>
      <c r="G68" s="58"/>
      <c r="H68" s="54"/>
      <c r="I68" s="55"/>
      <c r="J68" s="56"/>
      <c r="K68" s="97" t="s">
        <v>209</v>
      </c>
      <c r="L68" s="58" t="s">
        <v>216</v>
      </c>
      <c r="M68" s="54"/>
      <c r="N68" s="55"/>
      <c r="O68" s="21"/>
      <c r="P68" s="34"/>
      <c r="Q68" s="23"/>
      <c r="R68" s="11"/>
      <c r="S68" s="15"/>
      <c r="T68" s="21"/>
      <c r="U68" s="34"/>
      <c r="V68" s="23"/>
      <c r="W68" s="11"/>
      <c r="X68" s="14"/>
      <c r="Y68" s="21"/>
      <c r="Z68" s="27"/>
      <c r="AA68" s="23"/>
      <c r="AB68" s="11"/>
    </row>
    <row r="69" spans="1:28" s="1" customFormat="1" ht="12.75">
      <c r="A69" s="21"/>
      <c r="B69" s="14"/>
      <c r="C69" s="23"/>
      <c r="D69" s="14"/>
      <c r="E69" s="21"/>
      <c r="F69" s="14"/>
      <c r="G69" s="58"/>
      <c r="H69" s="54"/>
      <c r="I69" s="55"/>
      <c r="J69" s="56"/>
      <c r="K69" s="57" t="s">
        <v>210</v>
      </c>
      <c r="L69" s="58" t="s">
        <v>217</v>
      </c>
      <c r="M69" s="54"/>
      <c r="N69" s="55"/>
      <c r="O69" s="21"/>
      <c r="P69" s="34"/>
      <c r="Q69" s="23"/>
      <c r="R69" s="11"/>
      <c r="S69" s="15"/>
      <c r="T69" s="21"/>
      <c r="U69" s="34"/>
      <c r="V69" s="23"/>
      <c r="W69" s="11"/>
      <c r="X69" s="14"/>
      <c r="Y69" s="21"/>
      <c r="Z69" s="27"/>
      <c r="AA69" s="23"/>
      <c r="AB69" s="11"/>
    </row>
    <row r="70" spans="1:28" s="1" customFormat="1" ht="12.75">
      <c r="A70" s="21"/>
      <c r="B70" s="14"/>
      <c r="C70" s="23"/>
      <c r="D70" s="14"/>
      <c r="E70" s="21"/>
      <c r="F70" s="14"/>
      <c r="G70" s="58"/>
      <c r="H70" s="54"/>
      <c r="I70" s="55"/>
      <c r="J70" s="56"/>
      <c r="K70" s="14"/>
      <c r="L70" s="70"/>
      <c r="M70" s="54"/>
      <c r="N70" s="55"/>
      <c r="O70" s="21"/>
      <c r="P70" s="34"/>
      <c r="Q70" s="23"/>
      <c r="R70" s="11"/>
      <c r="S70" s="15"/>
      <c r="T70" s="21"/>
      <c r="U70" s="34"/>
      <c r="V70" s="23"/>
      <c r="W70" s="11"/>
      <c r="X70" s="14"/>
      <c r="Y70" s="21"/>
      <c r="Z70" s="27"/>
      <c r="AA70" s="23"/>
      <c r="AB70" s="11"/>
    </row>
    <row r="71" spans="1:28" s="1" customFormat="1" ht="13.5" thickBot="1">
      <c r="A71" s="22"/>
      <c r="B71" s="16"/>
      <c r="C71" s="40"/>
      <c r="D71" s="16"/>
      <c r="E71" s="22"/>
      <c r="F71" s="16"/>
      <c r="G71" s="71"/>
      <c r="H71" s="60"/>
      <c r="I71" s="61"/>
      <c r="J71" s="62"/>
      <c r="K71" s="63"/>
      <c r="L71" s="71"/>
      <c r="M71" s="60"/>
      <c r="N71" s="61"/>
      <c r="O71" s="22"/>
      <c r="P71" s="44"/>
      <c r="Q71" s="40"/>
      <c r="R71" s="17"/>
      <c r="S71" s="18"/>
      <c r="T71" s="22"/>
      <c r="U71" s="41"/>
      <c r="V71" s="40"/>
      <c r="W71" s="17"/>
      <c r="X71" s="16"/>
      <c r="Y71" s="22"/>
      <c r="Z71" s="42"/>
      <c r="AA71" s="40"/>
      <c r="AB71" s="17"/>
    </row>
    <row r="72" spans="1:28" s="1" customFormat="1" ht="13.5" thickBot="1">
      <c r="A72" s="14"/>
      <c r="B72" s="14"/>
      <c r="C72" s="23"/>
      <c r="D72" s="14"/>
      <c r="E72" s="14"/>
      <c r="F72" s="14"/>
      <c r="G72" s="70"/>
      <c r="H72" s="54"/>
      <c r="I72" s="64"/>
      <c r="J72" s="57"/>
      <c r="K72" s="57"/>
      <c r="L72" s="70"/>
      <c r="M72" s="54"/>
      <c r="N72" s="64"/>
      <c r="O72" s="14"/>
      <c r="P72" s="35"/>
      <c r="Q72" s="23"/>
      <c r="R72" s="15"/>
      <c r="S72" s="15"/>
      <c r="T72" s="14"/>
      <c r="U72" s="34"/>
      <c r="V72" s="23"/>
      <c r="W72" s="15"/>
      <c r="X72" s="14"/>
      <c r="Y72" s="14"/>
      <c r="Z72" s="27"/>
      <c r="AA72" s="23"/>
      <c r="AB72" s="15"/>
    </row>
    <row r="73" spans="1:28" s="1" customFormat="1" ht="12.75">
      <c r="A73" s="20" t="s">
        <v>4</v>
      </c>
      <c r="B73" s="43" t="s">
        <v>8</v>
      </c>
      <c r="C73" s="37"/>
      <c r="D73" s="12"/>
      <c r="E73" s="48"/>
      <c r="F73" s="12"/>
      <c r="G73" s="65" t="s">
        <v>11</v>
      </c>
      <c r="H73" s="66">
        <f>SUM(H74:H81)</f>
        <v>1</v>
      </c>
      <c r="I73" s="67">
        <f>SUM(I74:I81)</f>
        <v>10000</v>
      </c>
      <c r="J73" s="68"/>
      <c r="K73" s="69"/>
      <c r="L73" s="65" t="s">
        <v>11</v>
      </c>
      <c r="M73" s="66">
        <f>SUM(M74:M81)</f>
        <v>1</v>
      </c>
      <c r="N73" s="67">
        <f>SUM(N74:N81)</f>
        <v>50000</v>
      </c>
      <c r="O73" s="48"/>
      <c r="P73" s="43"/>
      <c r="Q73" s="38"/>
      <c r="R73" s="39"/>
      <c r="S73" s="13"/>
      <c r="T73" s="48"/>
      <c r="U73" s="43"/>
      <c r="V73" s="38"/>
      <c r="W73" s="39"/>
      <c r="X73" s="12"/>
      <c r="Y73" s="48"/>
      <c r="Z73" s="43"/>
      <c r="AA73" s="38"/>
      <c r="AB73" s="39"/>
    </row>
    <row r="74" spans="1:28" s="1" customFormat="1" ht="12.75">
      <c r="A74" s="21"/>
      <c r="B74" s="14" t="s">
        <v>15</v>
      </c>
      <c r="C74" s="23">
        <v>-0.15</v>
      </c>
      <c r="D74" s="14"/>
      <c r="E74" s="21" t="s">
        <v>51</v>
      </c>
      <c r="F74" s="14" t="s">
        <v>133</v>
      </c>
      <c r="G74" s="53" t="s">
        <v>157</v>
      </c>
      <c r="H74" s="54">
        <v>0.21</v>
      </c>
      <c r="I74" s="55">
        <f aca="true" t="shared" si="4" ref="I74:I79">H74*$E$9</f>
        <v>2100</v>
      </c>
      <c r="J74" s="56" t="s">
        <v>51</v>
      </c>
      <c r="K74" s="57" t="s">
        <v>179</v>
      </c>
      <c r="L74" s="53" t="s">
        <v>180</v>
      </c>
      <c r="M74" s="54">
        <v>0.2</v>
      </c>
      <c r="N74" s="55">
        <f aca="true" t="shared" si="5" ref="N74:N79">M74*$J$9</f>
        <v>10000</v>
      </c>
      <c r="O74" s="21"/>
      <c r="P74" s="25"/>
      <c r="Q74" s="23"/>
      <c r="R74" s="11"/>
      <c r="S74" s="15"/>
      <c r="T74" s="21"/>
      <c r="U74" s="32"/>
      <c r="V74" s="23"/>
      <c r="W74" s="11"/>
      <c r="X74" s="14"/>
      <c r="Y74" s="21"/>
      <c r="Z74" s="25"/>
      <c r="AA74" s="23"/>
      <c r="AB74" s="11"/>
    </row>
    <row r="75" spans="1:28" s="1" customFormat="1" ht="12.75">
      <c r="A75" s="21"/>
      <c r="B75" s="14" t="s">
        <v>5</v>
      </c>
      <c r="C75" s="31">
        <v>0.85</v>
      </c>
      <c r="D75" s="14"/>
      <c r="E75" s="21" t="s">
        <v>52</v>
      </c>
      <c r="F75" s="14" t="s">
        <v>158</v>
      </c>
      <c r="G75" s="53" t="s">
        <v>159</v>
      </c>
      <c r="H75" s="54">
        <v>0.1</v>
      </c>
      <c r="I75" s="55">
        <f t="shared" si="4"/>
        <v>1000</v>
      </c>
      <c r="J75" s="56" t="s">
        <v>52</v>
      </c>
      <c r="K75" s="57" t="s">
        <v>161</v>
      </c>
      <c r="L75" s="53" t="s">
        <v>221</v>
      </c>
      <c r="M75" s="54">
        <v>0.16</v>
      </c>
      <c r="N75" s="55">
        <f t="shared" si="5"/>
        <v>8000</v>
      </c>
      <c r="O75" s="21"/>
      <c r="P75" s="25"/>
      <c r="Q75" s="23"/>
      <c r="R75" s="11"/>
      <c r="S75" s="15"/>
      <c r="T75" s="21"/>
      <c r="U75" s="33"/>
      <c r="V75" s="23"/>
      <c r="W75" s="11"/>
      <c r="X75" s="14"/>
      <c r="Y75" s="21"/>
      <c r="Z75" s="25"/>
      <c r="AA75" s="23"/>
      <c r="AB75" s="11"/>
    </row>
    <row r="76" spans="1:28" s="1" customFormat="1" ht="12.75">
      <c r="A76" s="21"/>
      <c r="B76" s="14" t="s">
        <v>6</v>
      </c>
      <c r="C76" s="47">
        <v>0</v>
      </c>
      <c r="D76" s="14"/>
      <c r="E76" s="21" t="s">
        <v>53</v>
      </c>
      <c r="F76" s="57" t="s">
        <v>156</v>
      </c>
      <c r="G76" s="53" t="s">
        <v>160</v>
      </c>
      <c r="H76" s="54">
        <v>0.11</v>
      </c>
      <c r="I76" s="55">
        <f t="shared" si="4"/>
        <v>1100</v>
      </c>
      <c r="J76" s="56" t="s">
        <v>53</v>
      </c>
      <c r="K76" s="57" t="s">
        <v>156</v>
      </c>
      <c r="L76" s="53" t="s">
        <v>160</v>
      </c>
      <c r="M76" s="54">
        <v>0.11</v>
      </c>
      <c r="N76" s="55">
        <f t="shared" si="5"/>
        <v>5500</v>
      </c>
      <c r="O76" s="21"/>
      <c r="P76" s="25"/>
      <c r="Q76" s="23"/>
      <c r="R76" s="11"/>
      <c r="S76" s="15"/>
      <c r="T76" s="21"/>
      <c r="U76" s="33"/>
      <c r="V76" s="23"/>
      <c r="W76" s="11"/>
      <c r="X76" s="14"/>
      <c r="Y76" s="21"/>
      <c r="Z76" s="25"/>
      <c r="AA76" s="23"/>
      <c r="AB76" s="11"/>
    </row>
    <row r="77" spans="1:28" s="1" customFormat="1" ht="12.75">
      <c r="A77" s="21"/>
      <c r="B77" s="14" t="s">
        <v>7</v>
      </c>
      <c r="C77" s="31">
        <v>0.15</v>
      </c>
      <c r="D77" s="14"/>
      <c r="E77" s="21" t="s">
        <v>117</v>
      </c>
      <c r="F77" s="52" t="s">
        <v>228</v>
      </c>
      <c r="G77" s="53" t="s">
        <v>139</v>
      </c>
      <c r="H77" s="54">
        <v>0.14</v>
      </c>
      <c r="I77" s="55">
        <f t="shared" si="4"/>
        <v>1400.0000000000002</v>
      </c>
      <c r="J77" s="56" t="s">
        <v>117</v>
      </c>
      <c r="K77" s="52" t="s">
        <v>228</v>
      </c>
      <c r="L77" s="53" t="s">
        <v>139</v>
      </c>
      <c r="M77" s="54">
        <v>0.12</v>
      </c>
      <c r="N77" s="55">
        <f t="shared" si="5"/>
        <v>6000</v>
      </c>
      <c r="O77" s="21"/>
      <c r="P77" s="25"/>
      <c r="Q77" s="23"/>
      <c r="R77" s="11"/>
      <c r="S77" s="15"/>
      <c r="T77" s="21"/>
      <c r="U77" s="33"/>
      <c r="V77" s="23"/>
      <c r="W77" s="11"/>
      <c r="X77" s="14"/>
      <c r="Y77" s="21"/>
      <c r="Z77" s="25"/>
      <c r="AA77" s="23"/>
      <c r="AB77" s="11"/>
    </row>
    <row r="78" spans="1:28" s="1" customFormat="1" ht="12.75">
      <c r="A78" s="21"/>
      <c r="B78" s="14"/>
      <c r="C78" s="23"/>
      <c r="D78" s="14"/>
      <c r="E78" s="21" t="s">
        <v>55</v>
      </c>
      <c r="F78" s="14" t="s">
        <v>252</v>
      </c>
      <c r="G78" s="53" t="s">
        <v>249</v>
      </c>
      <c r="H78" s="54">
        <v>0.27</v>
      </c>
      <c r="I78" s="55">
        <f t="shared" si="4"/>
        <v>2700</v>
      </c>
      <c r="J78" s="56" t="s">
        <v>55</v>
      </c>
      <c r="K78" s="57" t="s">
        <v>251</v>
      </c>
      <c r="L78" s="53" t="s">
        <v>250</v>
      </c>
      <c r="M78" s="54">
        <v>0.24</v>
      </c>
      <c r="N78" s="55">
        <f t="shared" si="5"/>
        <v>12000</v>
      </c>
      <c r="O78" s="21"/>
      <c r="P78" s="25"/>
      <c r="Q78" s="23"/>
      <c r="R78" s="11"/>
      <c r="S78" s="15"/>
      <c r="T78" s="21"/>
      <c r="U78" s="33"/>
      <c r="V78" s="23"/>
      <c r="W78" s="11"/>
      <c r="X78" s="14"/>
      <c r="Y78" s="21"/>
      <c r="Z78" s="25"/>
      <c r="AA78" s="23"/>
      <c r="AB78" s="11"/>
    </row>
    <row r="79" spans="1:28" s="1" customFormat="1" ht="12.75">
      <c r="A79" s="21"/>
      <c r="B79" s="14"/>
      <c r="C79" s="23"/>
      <c r="D79" s="14"/>
      <c r="E79" s="21" t="s">
        <v>219</v>
      </c>
      <c r="F79" s="14"/>
      <c r="G79" s="57"/>
      <c r="H79" s="54">
        <v>0.02</v>
      </c>
      <c r="I79" s="55">
        <f t="shared" si="4"/>
        <v>200</v>
      </c>
      <c r="J79" s="21" t="s">
        <v>219</v>
      </c>
      <c r="K79" s="14"/>
      <c r="L79" s="57"/>
      <c r="M79" s="54">
        <v>0.02</v>
      </c>
      <c r="N79" s="55">
        <f t="shared" si="5"/>
        <v>1000</v>
      </c>
      <c r="O79" s="21"/>
      <c r="P79" s="14"/>
      <c r="Q79" s="23"/>
      <c r="R79" s="11"/>
      <c r="S79" s="15"/>
      <c r="T79" s="21"/>
      <c r="U79" s="14"/>
      <c r="V79" s="23"/>
      <c r="W79" s="11"/>
      <c r="X79" s="14"/>
      <c r="Y79" s="21"/>
      <c r="Z79" s="14"/>
      <c r="AA79" s="23"/>
      <c r="AB79" s="11"/>
    </row>
    <row r="80" spans="1:28" s="1" customFormat="1" ht="12.75">
      <c r="A80" s="21"/>
      <c r="B80" s="14" t="s">
        <v>163</v>
      </c>
      <c r="C80" s="23" t="s">
        <v>177</v>
      </c>
      <c r="D80" s="14"/>
      <c r="E80" s="21" t="s">
        <v>6</v>
      </c>
      <c r="F80" s="14"/>
      <c r="G80" s="57"/>
      <c r="H80" s="54"/>
      <c r="I80" s="55"/>
      <c r="J80" s="56" t="s">
        <v>6</v>
      </c>
      <c r="K80" s="57"/>
      <c r="L80" s="57"/>
      <c r="M80" s="54"/>
      <c r="N80" s="55"/>
      <c r="O80" s="21"/>
      <c r="P80" s="14"/>
      <c r="Q80" s="23"/>
      <c r="R80" s="11"/>
      <c r="S80" s="15"/>
      <c r="T80" s="21"/>
      <c r="U80" s="14"/>
      <c r="V80" s="23"/>
      <c r="W80" s="11"/>
      <c r="X80" s="14"/>
      <c r="Y80" s="21"/>
      <c r="Z80" s="14"/>
      <c r="AA80" s="23"/>
      <c r="AB80" s="11"/>
    </row>
    <row r="81" spans="1:28" s="1" customFormat="1" ht="12.75">
      <c r="A81" s="21"/>
      <c r="B81" s="14"/>
      <c r="C81" s="23"/>
      <c r="D81" s="14"/>
      <c r="E81" s="21" t="s">
        <v>12</v>
      </c>
      <c r="F81" s="14" t="s">
        <v>207</v>
      </c>
      <c r="G81" s="70" t="s">
        <v>106</v>
      </c>
      <c r="H81" s="54">
        <v>0.15</v>
      </c>
      <c r="I81" s="55">
        <f>H81*$E$9</f>
        <v>1500</v>
      </c>
      <c r="J81" s="56" t="s">
        <v>12</v>
      </c>
      <c r="K81" s="57" t="s">
        <v>208</v>
      </c>
      <c r="L81" s="70" t="s">
        <v>233</v>
      </c>
      <c r="M81" s="54">
        <v>0.15</v>
      </c>
      <c r="N81" s="55">
        <f>M81*$J$9</f>
        <v>7500</v>
      </c>
      <c r="O81" s="21"/>
      <c r="P81" s="34"/>
      <c r="Q81" s="23"/>
      <c r="R81" s="11"/>
      <c r="S81" s="15"/>
      <c r="T81" s="21"/>
      <c r="U81" s="34"/>
      <c r="V81" s="23"/>
      <c r="W81" s="11"/>
      <c r="X81" s="14"/>
      <c r="Y81" s="21"/>
      <c r="Z81" s="34"/>
      <c r="AA81" s="23"/>
      <c r="AB81" s="11"/>
    </row>
    <row r="82" spans="1:28" s="1" customFormat="1" ht="13.5" thickBot="1">
      <c r="A82" s="21"/>
      <c r="B82" s="14"/>
      <c r="C82" s="23"/>
      <c r="D82" s="14"/>
      <c r="E82" s="21"/>
      <c r="F82" s="14"/>
      <c r="G82" s="58"/>
      <c r="H82" s="54"/>
      <c r="I82" s="55"/>
      <c r="J82" s="56"/>
      <c r="K82" s="14" t="s">
        <v>207</v>
      </c>
      <c r="L82" s="59" t="s">
        <v>218</v>
      </c>
      <c r="M82" s="54"/>
      <c r="N82" s="55"/>
      <c r="O82" s="21"/>
      <c r="P82" s="34"/>
      <c r="Q82" s="23"/>
      <c r="R82" s="11"/>
      <c r="S82" s="15"/>
      <c r="T82" s="21"/>
      <c r="U82" s="34"/>
      <c r="V82" s="23"/>
      <c r="W82" s="11"/>
      <c r="X82" s="14"/>
      <c r="Y82" s="21"/>
      <c r="Z82" s="34"/>
      <c r="AA82" s="23"/>
      <c r="AB82" s="11"/>
    </row>
    <row r="83" spans="1:28" s="1" customFormat="1" ht="12.75">
      <c r="A83" s="21"/>
      <c r="B83" s="14"/>
      <c r="C83" s="23"/>
      <c r="D83" s="14"/>
      <c r="E83" s="21"/>
      <c r="F83" s="14"/>
      <c r="G83" s="58"/>
      <c r="H83" s="54"/>
      <c r="I83" s="55"/>
      <c r="J83" s="56"/>
      <c r="K83" s="97" t="s">
        <v>209</v>
      </c>
      <c r="L83" s="58" t="s">
        <v>39</v>
      </c>
      <c r="M83" s="54"/>
      <c r="N83" s="55"/>
      <c r="O83" s="21"/>
      <c r="P83" s="34"/>
      <c r="Q83" s="23"/>
      <c r="R83" s="11"/>
      <c r="S83" s="15"/>
      <c r="T83" s="21"/>
      <c r="U83" s="34"/>
      <c r="V83" s="23"/>
      <c r="W83" s="11"/>
      <c r="X83" s="14"/>
      <c r="Y83" s="21"/>
      <c r="Z83" s="34"/>
      <c r="AA83" s="23"/>
      <c r="AB83" s="11"/>
    </row>
    <row r="84" spans="1:28" s="1" customFormat="1" ht="12.75">
      <c r="A84" s="21"/>
      <c r="B84" s="14"/>
      <c r="C84" s="23"/>
      <c r="D84" s="14"/>
      <c r="E84" s="21"/>
      <c r="F84" s="14"/>
      <c r="G84" s="58"/>
      <c r="H84" s="54"/>
      <c r="I84" s="55"/>
      <c r="J84" s="56"/>
      <c r="K84" s="57" t="s">
        <v>210</v>
      </c>
      <c r="L84" s="58" t="s">
        <v>40</v>
      </c>
      <c r="M84" s="54"/>
      <c r="N84" s="55"/>
      <c r="O84" s="21"/>
      <c r="P84" s="34"/>
      <c r="Q84" s="23"/>
      <c r="R84" s="11"/>
      <c r="S84" s="15"/>
      <c r="T84" s="21"/>
      <c r="U84" s="34"/>
      <c r="V84" s="14"/>
      <c r="W84" s="10"/>
      <c r="X84" s="14"/>
      <c r="Y84" s="21"/>
      <c r="Z84" s="27"/>
      <c r="AA84" s="14"/>
      <c r="AB84" s="10"/>
    </row>
    <row r="85" spans="1:28" s="1" customFormat="1" ht="13.5" thickBot="1">
      <c r="A85" s="22"/>
      <c r="B85" s="16"/>
      <c r="C85" s="40"/>
      <c r="D85" s="16"/>
      <c r="E85" s="22"/>
      <c r="F85" s="16"/>
      <c r="G85" s="59"/>
      <c r="H85" s="60"/>
      <c r="I85" s="61"/>
      <c r="J85" s="62"/>
      <c r="K85" s="14"/>
      <c r="L85" s="59"/>
      <c r="M85" s="60"/>
      <c r="N85" s="61"/>
      <c r="O85" s="22"/>
      <c r="P85" s="41"/>
      <c r="Q85" s="40"/>
      <c r="R85" s="17"/>
      <c r="S85" s="18"/>
      <c r="T85" s="22"/>
      <c r="U85" s="41"/>
      <c r="V85" s="16"/>
      <c r="W85" s="19"/>
      <c r="X85" s="16"/>
      <c r="Y85" s="22"/>
      <c r="Z85" s="42"/>
      <c r="AA85" s="16"/>
      <c r="AB85" s="19"/>
    </row>
    <row r="86" spans="7:14" ht="12.75">
      <c r="G86" s="73"/>
      <c r="H86" s="74"/>
      <c r="I86" s="75"/>
      <c r="J86" s="76"/>
      <c r="K86" s="76"/>
      <c r="L86" s="73"/>
      <c r="M86" s="74"/>
      <c r="N86" s="75"/>
    </row>
    <row r="87" spans="7:14" ht="12.75">
      <c r="G87" s="76"/>
      <c r="H87" s="74"/>
      <c r="I87" s="75"/>
      <c r="J87" s="76"/>
      <c r="K87" s="76"/>
      <c r="L87" s="76"/>
      <c r="M87" s="74"/>
      <c r="N87" s="75"/>
    </row>
    <row r="88" spans="7:14" ht="12.75">
      <c r="G88" s="76"/>
      <c r="H88" s="74"/>
      <c r="I88" s="75"/>
      <c r="J88" s="76"/>
      <c r="K88" s="76"/>
      <c r="L88" s="76"/>
      <c r="M88" s="74"/>
      <c r="N88" s="75"/>
    </row>
  </sheetData>
  <sheetProtection/>
  <mergeCells count="5">
    <mergeCell ref="T9:W9"/>
    <mergeCell ref="Y9:AB9"/>
    <mergeCell ref="E9:I9"/>
    <mergeCell ref="J9:N9"/>
    <mergeCell ref="O9:R9"/>
  </mergeCells>
  <printOptions/>
  <pageMargins left="0.33" right="0.24" top="0.2" bottom="0.2" header="0.18" footer="0.18"/>
  <pageSetup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88"/>
  <sheetViews>
    <sheetView view="pageBreakPreview" zoomScale="75" zoomScaleSheetLayoutView="75" zoomScalePageLayoutView="0" workbookViewId="0" topLeftCell="G36">
      <selection activeCell="G49" sqref="G49"/>
    </sheetView>
  </sheetViews>
  <sheetFormatPr defaultColWidth="9.140625" defaultRowHeight="12.75"/>
  <cols>
    <col min="1" max="1" width="18.00390625" style="1" bestFit="1" customWidth="1"/>
    <col min="2" max="2" width="20.140625" style="1" bestFit="1" customWidth="1"/>
    <col min="3" max="3" width="9.57421875" style="2" bestFit="1" customWidth="1"/>
    <col min="4" max="4" width="9.421875" style="1" customWidth="1"/>
    <col min="5" max="5" width="12.28125" style="1" bestFit="1" customWidth="1"/>
    <col min="6" max="6" width="13.8515625" style="1" customWidth="1"/>
    <col min="7" max="7" width="35.8515625" style="1" customWidth="1"/>
    <col min="8" max="8" width="12.28125" style="2" bestFit="1" customWidth="1"/>
    <col min="9" max="9" width="12.140625" style="3" bestFit="1" customWidth="1"/>
    <col min="10" max="10" width="12.140625" style="1" bestFit="1" customWidth="1"/>
    <col min="11" max="11" width="16.421875" style="1" customWidth="1"/>
    <col min="12" max="12" width="43.57421875" style="1" customWidth="1"/>
    <col min="13" max="13" width="9.00390625" style="2" customWidth="1"/>
    <col min="14" max="14" width="12.140625" style="3" bestFit="1" customWidth="1"/>
    <col min="15" max="15" width="9.140625" style="77" customWidth="1"/>
    <col min="16" max="16" width="10.140625" style="77" bestFit="1" customWidth="1"/>
    <col min="17" max="16384" width="9.140625" style="77" customWidth="1"/>
  </cols>
  <sheetData>
    <row r="1" spans="17:19" ht="12.75">
      <c r="Q1" s="78"/>
      <c r="R1" s="79"/>
      <c r="S1" s="79"/>
    </row>
    <row r="2" spans="1:14" s="80" customFormat="1" ht="12.75">
      <c r="A2"/>
      <c r="B2" t="s">
        <v>111</v>
      </c>
      <c r="C2" s="49"/>
      <c r="D2"/>
      <c r="E2"/>
      <c r="F2"/>
      <c r="G2"/>
      <c r="H2" s="49"/>
      <c r="I2" s="50"/>
      <c r="J2" s="50"/>
      <c r="K2" s="50"/>
      <c r="L2"/>
      <c r="M2"/>
      <c r="N2"/>
    </row>
    <row r="3" spans="1:14" s="80" customFormat="1" ht="12.75">
      <c r="A3"/>
      <c r="B3" t="s">
        <v>112</v>
      </c>
      <c r="C3" s="49"/>
      <c r="D3" s="51">
        <v>0.3</v>
      </c>
      <c r="E3" s="51">
        <v>0.5</v>
      </c>
      <c r="F3" s="51"/>
      <c r="G3" s="51">
        <v>0.6</v>
      </c>
      <c r="H3" s="2">
        <v>0.85</v>
      </c>
      <c r="I3" s="49"/>
      <c r="J3" s="50"/>
      <c r="K3" s="50"/>
      <c r="L3"/>
      <c r="M3"/>
      <c r="N3"/>
    </row>
    <row r="4" spans="1:14" s="80" customFormat="1" ht="12.75">
      <c r="A4"/>
      <c r="B4" t="s">
        <v>113</v>
      </c>
      <c r="C4" s="49">
        <v>0.35</v>
      </c>
      <c r="D4" s="49">
        <f>C4*0.3</f>
        <v>0.105</v>
      </c>
      <c r="E4" s="49">
        <f>C4*50%</f>
        <v>0.175</v>
      </c>
      <c r="F4" s="49"/>
      <c r="G4" s="49">
        <f>C4*0.6</f>
        <v>0.21</v>
      </c>
      <c r="H4" s="2">
        <f>C4*0.85</f>
        <v>0.2975</v>
      </c>
      <c r="I4" s="49"/>
      <c r="J4" s="50"/>
      <c r="K4" s="50"/>
      <c r="L4"/>
      <c r="M4"/>
      <c r="N4"/>
    </row>
    <row r="5" spans="1:14" s="80" customFormat="1" ht="12.75">
      <c r="A5"/>
      <c r="B5" t="s">
        <v>114</v>
      </c>
      <c r="C5" s="49">
        <v>0.2</v>
      </c>
      <c r="D5" s="49">
        <f>C5*0.3</f>
        <v>0.06</v>
      </c>
      <c r="E5" s="49">
        <f>C5*50%</f>
        <v>0.1</v>
      </c>
      <c r="F5" s="49"/>
      <c r="G5" s="49">
        <f>C5*0.6</f>
        <v>0.12</v>
      </c>
      <c r="H5" s="2">
        <f>C5*0.85</f>
        <v>0.17</v>
      </c>
      <c r="I5" s="49"/>
      <c r="J5" s="50"/>
      <c r="K5" s="50"/>
      <c r="L5"/>
      <c r="M5"/>
      <c r="N5"/>
    </row>
    <row r="6" spans="1:14" s="80" customFormat="1" ht="12.75">
      <c r="A6"/>
      <c r="B6" t="s">
        <v>115</v>
      </c>
      <c r="C6" s="49">
        <v>0.15</v>
      </c>
      <c r="D6" s="49">
        <f>C6*0.3</f>
        <v>0.045</v>
      </c>
      <c r="E6" s="49">
        <f>C6*50%</f>
        <v>0.075</v>
      </c>
      <c r="F6" s="49"/>
      <c r="G6" s="49">
        <f>C6*0.6</f>
        <v>0.09</v>
      </c>
      <c r="H6" s="2">
        <f>C6*0.85</f>
        <v>0.1275</v>
      </c>
      <c r="I6" s="49"/>
      <c r="J6" s="50"/>
      <c r="K6" s="50"/>
      <c r="L6"/>
      <c r="M6"/>
      <c r="N6"/>
    </row>
    <row r="7" spans="1:14" s="80" customFormat="1" ht="12.75">
      <c r="A7"/>
      <c r="B7" t="s">
        <v>116</v>
      </c>
      <c r="C7" s="49">
        <v>0.3</v>
      </c>
      <c r="D7" s="49">
        <f>C7*0.3</f>
        <v>0.09</v>
      </c>
      <c r="E7" s="49">
        <f>C7*50%</f>
        <v>0.15</v>
      </c>
      <c r="F7" s="49"/>
      <c r="G7" s="49">
        <f>C7*0.6</f>
        <v>0.18</v>
      </c>
      <c r="H7" s="2">
        <f>C7*0.85</f>
        <v>0.255</v>
      </c>
      <c r="I7" s="49"/>
      <c r="J7" s="50"/>
      <c r="K7" s="50"/>
      <c r="L7"/>
      <c r="M7"/>
      <c r="N7"/>
    </row>
    <row r="8" spans="1:19" s="1" customFormat="1" ht="12.75">
      <c r="A8" s="6" t="s">
        <v>13</v>
      </c>
      <c r="B8" s="8" t="s">
        <v>56</v>
      </c>
      <c r="C8" s="2"/>
      <c r="F8" s="6" t="s">
        <v>203</v>
      </c>
      <c r="H8" s="2"/>
      <c r="I8" s="3"/>
      <c r="M8" s="2"/>
      <c r="N8" s="3"/>
      <c r="Q8" s="2"/>
      <c r="R8" s="3"/>
      <c r="S8" s="3"/>
    </row>
    <row r="9" spans="5:28" s="7" customFormat="1" ht="16.5" thickBot="1">
      <c r="E9" s="218">
        <v>10000</v>
      </c>
      <c r="F9" s="218"/>
      <c r="G9" s="219"/>
      <c r="H9" s="219"/>
      <c r="I9" s="219"/>
      <c r="J9" s="218">
        <v>50000</v>
      </c>
      <c r="K9" s="218"/>
      <c r="L9" s="219"/>
      <c r="M9" s="219"/>
      <c r="N9" s="219"/>
      <c r="O9" s="216"/>
      <c r="P9" s="217"/>
      <c r="Q9" s="217"/>
      <c r="R9" s="217"/>
      <c r="T9" s="216"/>
      <c r="U9" s="217"/>
      <c r="V9" s="217"/>
      <c r="W9" s="217"/>
      <c r="Y9" s="216"/>
      <c r="Z9" s="217"/>
      <c r="AA9" s="217"/>
      <c r="AB9" s="217"/>
    </row>
    <row r="10" spans="1:28" s="1" customFormat="1" ht="12.75">
      <c r="A10" s="20" t="s">
        <v>0</v>
      </c>
      <c r="B10" s="43" t="s">
        <v>0</v>
      </c>
      <c r="C10" s="37"/>
      <c r="D10" s="12"/>
      <c r="E10" s="113"/>
      <c r="F10" s="114"/>
      <c r="G10" s="115" t="s">
        <v>11</v>
      </c>
      <c r="H10" s="116">
        <f>SUM(H11:H20)</f>
        <v>1</v>
      </c>
      <c r="I10" s="117">
        <f>SUM(I11:I20)</f>
        <v>10000</v>
      </c>
      <c r="J10" s="113"/>
      <c r="K10" s="114"/>
      <c r="L10" s="115" t="s">
        <v>11</v>
      </c>
      <c r="M10" s="116">
        <f>SUM(M11:M20)</f>
        <v>1</v>
      </c>
      <c r="N10" s="117">
        <f>SUM(N11:N20)</f>
        <v>50000</v>
      </c>
      <c r="O10" s="48"/>
      <c r="P10" s="43"/>
      <c r="Q10" s="38"/>
      <c r="R10" s="39"/>
      <c r="S10" s="13"/>
      <c r="T10" s="48"/>
      <c r="U10" s="43"/>
      <c r="V10" s="38"/>
      <c r="W10" s="39"/>
      <c r="X10" s="12"/>
      <c r="Y10" s="48"/>
      <c r="Z10" s="43"/>
      <c r="AA10" s="38"/>
      <c r="AB10" s="39"/>
    </row>
    <row r="11" spans="1:28" s="1" customFormat="1" ht="12.75">
      <c r="A11" s="21"/>
      <c r="B11" s="14" t="s">
        <v>14</v>
      </c>
      <c r="C11" s="23">
        <v>-0.05</v>
      </c>
      <c r="D11" s="14"/>
      <c r="E11" s="118" t="s">
        <v>51</v>
      </c>
      <c r="F11" s="101" t="s">
        <v>148</v>
      </c>
      <c r="G11" s="111" t="s">
        <v>187</v>
      </c>
      <c r="H11" s="104">
        <v>0.2</v>
      </c>
      <c r="I11" s="119">
        <f>H11*E9</f>
        <v>2000</v>
      </c>
      <c r="J11" s="120" t="s">
        <v>51</v>
      </c>
      <c r="K11" s="106" t="s">
        <v>148</v>
      </c>
      <c r="L11" s="111" t="s">
        <v>147</v>
      </c>
      <c r="M11" s="104">
        <v>0.15</v>
      </c>
      <c r="N11" s="119">
        <f>M11*$J$9</f>
        <v>7500</v>
      </c>
      <c r="O11" s="21"/>
      <c r="P11" s="25"/>
      <c r="Q11" s="23"/>
      <c r="R11" s="11"/>
      <c r="S11" s="15"/>
      <c r="T11" s="21"/>
      <c r="U11" s="25"/>
      <c r="V11" s="23"/>
      <c r="W11" s="11"/>
      <c r="X11" s="14"/>
      <c r="Y11" s="21"/>
      <c r="Z11" s="25"/>
      <c r="AA11" s="23"/>
      <c r="AB11" s="11"/>
    </row>
    <row r="12" spans="1:28" s="1" customFormat="1" ht="12.75">
      <c r="A12" s="21"/>
      <c r="B12" s="14" t="s">
        <v>5</v>
      </c>
      <c r="C12" s="24">
        <v>0.3</v>
      </c>
      <c r="D12" s="14"/>
      <c r="E12" s="118" t="s">
        <v>52</v>
      </c>
      <c r="F12" s="101" t="s">
        <v>126</v>
      </c>
      <c r="G12" s="111" t="s">
        <v>118</v>
      </c>
      <c r="H12" s="104">
        <v>0.1</v>
      </c>
      <c r="I12" s="119">
        <f>H12*E9</f>
        <v>1000</v>
      </c>
      <c r="J12" s="120" t="s">
        <v>52</v>
      </c>
      <c r="K12" s="106" t="s">
        <v>126</v>
      </c>
      <c r="L12" s="111" t="s">
        <v>118</v>
      </c>
      <c r="M12" s="104">
        <v>0.08</v>
      </c>
      <c r="N12" s="119">
        <f>M12*$J$9</f>
        <v>4000</v>
      </c>
      <c r="O12" s="21"/>
      <c r="P12" s="25"/>
      <c r="Q12" s="23"/>
      <c r="R12" s="11"/>
      <c r="S12" s="15"/>
      <c r="T12" s="21"/>
      <c r="U12" s="25"/>
      <c r="V12" s="23"/>
      <c r="W12" s="11"/>
      <c r="X12" s="14"/>
      <c r="Y12" s="21"/>
      <c r="Z12" s="25"/>
      <c r="AA12" s="23"/>
      <c r="AB12" s="11"/>
    </row>
    <row r="13" spans="1:28" s="1" customFormat="1" ht="12.75">
      <c r="A13" s="21"/>
      <c r="B13" s="14" t="s">
        <v>6</v>
      </c>
      <c r="C13" s="24">
        <v>0.4</v>
      </c>
      <c r="D13" s="14"/>
      <c r="E13" s="118" t="s">
        <v>53</v>
      </c>
      <c r="F13" s="101"/>
      <c r="G13" s="111"/>
      <c r="H13" s="104"/>
      <c r="I13" s="119"/>
      <c r="J13" s="120" t="s">
        <v>53</v>
      </c>
      <c r="K13" s="101" t="s">
        <v>134</v>
      </c>
      <c r="L13" s="111" t="s">
        <v>191</v>
      </c>
      <c r="M13" s="104">
        <v>0.07</v>
      </c>
      <c r="N13" s="119">
        <f>M13*$J$9</f>
        <v>3500.0000000000005</v>
      </c>
      <c r="O13" s="21"/>
      <c r="P13" s="25"/>
      <c r="Q13" s="23"/>
      <c r="R13" s="11"/>
      <c r="S13" s="15"/>
      <c r="T13" s="21"/>
      <c r="U13" s="25"/>
      <c r="V13" s="23"/>
      <c r="W13" s="11"/>
      <c r="X13" s="14"/>
      <c r="Y13" s="21"/>
      <c r="Z13" s="25"/>
      <c r="AA13" s="23"/>
      <c r="AB13" s="11"/>
    </row>
    <row r="14" spans="1:28" s="1" customFormat="1" ht="12.75">
      <c r="A14" s="21"/>
      <c r="B14" s="14" t="s">
        <v>7</v>
      </c>
      <c r="C14" s="26">
        <v>0.3</v>
      </c>
      <c r="D14" s="14"/>
      <c r="E14" s="118" t="s">
        <v>117</v>
      </c>
      <c r="F14" s="101"/>
      <c r="G14" s="111"/>
      <c r="H14" s="104"/>
      <c r="I14" s="119"/>
      <c r="J14" s="120" t="s">
        <v>117</v>
      </c>
      <c r="K14" s="106"/>
      <c r="L14" s="111"/>
      <c r="M14" s="104"/>
      <c r="N14" s="119"/>
      <c r="O14" s="21"/>
      <c r="P14" s="25"/>
      <c r="Q14" s="23"/>
      <c r="R14" s="11"/>
      <c r="S14" s="15"/>
      <c r="T14" s="21"/>
      <c r="U14" s="25"/>
      <c r="V14" s="23"/>
      <c r="W14" s="11"/>
      <c r="X14" s="14"/>
      <c r="Y14" s="21"/>
      <c r="Z14" s="25"/>
      <c r="AA14" s="23"/>
      <c r="AB14" s="11"/>
    </row>
    <row r="15" spans="1:28" s="1" customFormat="1" ht="12.75">
      <c r="A15" s="21"/>
      <c r="B15" s="14"/>
      <c r="C15" s="23"/>
      <c r="D15" s="14"/>
      <c r="E15" s="118" t="s">
        <v>55</v>
      </c>
      <c r="F15" s="101"/>
      <c r="G15" s="111"/>
      <c r="H15" s="104"/>
      <c r="I15" s="119"/>
      <c r="J15" s="120" t="s">
        <v>55</v>
      </c>
      <c r="K15" s="106"/>
      <c r="L15" s="111"/>
      <c r="M15" s="104"/>
      <c r="N15" s="119"/>
      <c r="O15" s="21"/>
      <c r="P15" s="25"/>
      <c r="Q15" s="23"/>
      <c r="R15" s="11"/>
      <c r="S15" s="15"/>
      <c r="T15" s="21"/>
      <c r="U15" s="25"/>
      <c r="V15" s="23"/>
      <c r="W15" s="11"/>
      <c r="X15" s="14"/>
      <c r="Y15" s="21"/>
      <c r="Z15" s="25"/>
      <c r="AA15" s="23"/>
      <c r="AB15" s="11"/>
    </row>
    <row r="16" spans="1:28" s="1" customFormat="1" ht="12.75">
      <c r="A16" s="21"/>
      <c r="B16" s="14"/>
      <c r="C16" s="23"/>
      <c r="D16" s="14"/>
      <c r="E16" s="118" t="s">
        <v>219</v>
      </c>
      <c r="F16" s="101"/>
      <c r="G16" s="106"/>
      <c r="H16" s="104">
        <v>0.02</v>
      </c>
      <c r="I16" s="119">
        <f>H16*$E$9</f>
        <v>200</v>
      </c>
      <c r="J16" s="118" t="s">
        <v>219</v>
      </c>
      <c r="K16" s="101"/>
      <c r="L16" s="106"/>
      <c r="M16" s="104">
        <v>0.02</v>
      </c>
      <c r="N16" s="119">
        <f>M16*$J$9</f>
        <v>1000</v>
      </c>
      <c r="O16" s="21"/>
      <c r="P16" s="14"/>
      <c r="Q16" s="23"/>
      <c r="R16" s="11"/>
      <c r="S16" s="15"/>
      <c r="T16" s="21"/>
      <c r="U16" s="14"/>
      <c r="V16" s="23"/>
      <c r="W16" s="11"/>
      <c r="X16" s="14"/>
      <c r="Y16" s="21"/>
      <c r="Z16" s="14"/>
      <c r="AA16" s="23"/>
      <c r="AB16" s="11"/>
    </row>
    <row r="17" spans="1:28" s="1" customFormat="1" ht="12.75">
      <c r="A17" s="21"/>
      <c r="B17" s="14" t="s">
        <v>163</v>
      </c>
      <c r="C17" s="23" t="s">
        <v>174</v>
      </c>
      <c r="D17" s="14"/>
      <c r="E17" s="118" t="s">
        <v>6</v>
      </c>
      <c r="F17" s="101" t="s">
        <v>212</v>
      </c>
      <c r="G17" s="111" t="s">
        <v>222</v>
      </c>
      <c r="H17" s="104">
        <v>0.38</v>
      </c>
      <c r="I17" s="119">
        <f>H17*$E$9</f>
        <v>3800</v>
      </c>
      <c r="J17" s="120" t="s">
        <v>6</v>
      </c>
      <c r="K17" s="106" t="s">
        <v>212</v>
      </c>
      <c r="L17" s="111" t="s">
        <v>222</v>
      </c>
      <c r="M17" s="104">
        <v>0.38</v>
      </c>
      <c r="N17" s="119">
        <f>M17*$J$9</f>
        <v>19000</v>
      </c>
      <c r="O17" s="21"/>
      <c r="P17" s="28"/>
      <c r="Q17" s="23"/>
      <c r="R17" s="11"/>
      <c r="S17" s="15"/>
      <c r="T17" s="21"/>
      <c r="U17" s="28"/>
      <c r="V17" s="23"/>
      <c r="W17" s="11"/>
      <c r="X17" s="14"/>
      <c r="Y17" s="21"/>
      <c r="Z17" s="28"/>
      <c r="AA17" s="23"/>
      <c r="AB17" s="11"/>
    </row>
    <row r="18" spans="1:28" s="1" customFormat="1" ht="12.75">
      <c r="A18" s="21"/>
      <c r="B18" s="14"/>
      <c r="C18" s="23" t="s">
        <v>165</v>
      </c>
      <c r="D18" s="14"/>
      <c r="E18" s="118"/>
      <c r="F18" s="101" t="s">
        <v>211</v>
      </c>
      <c r="G18" s="111" t="s">
        <v>107</v>
      </c>
      <c r="H18" s="104"/>
      <c r="I18" s="119"/>
      <c r="J18" s="120"/>
      <c r="K18" s="106" t="s">
        <v>211</v>
      </c>
      <c r="L18" s="111" t="s">
        <v>107</v>
      </c>
      <c r="M18" s="104"/>
      <c r="N18" s="119">
        <f>M18*$J$9</f>
        <v>0</v>
      </c>
      <c r="O18" s="21"/>
      <c r="P18" s="28"/>
      <c r="Q18" s="23"/>
      <c r="R18" s="11"/>
      <c r="S18" s="15"/>
      <c r="T18" s="21"/>
      <c r="U18" s="28"/>
      <c r="V18" s="23"/>
      <c r="W18" s="11"/>
      <c r="X18" s="14"/>
      <c r="Y18" s="21"/>
      <c r="Z18" s="28"/>
      <c r="AA18" s="23"/>
      <c r="AB18" s="11"/>
    </row>
    <row r="19" spans="1:28" s="1" customFormat="1" ht="12.75">
      <c r="A19" s="21"/>
      <c r="B19" s="14"/>
      <c r="C19" s="23"/>
      <c r="D19" s="14"/>
      <c r="E19" s="118"/>
      <c r="F19" s="101"/>
      <c r="G19" s="111"/>
      <c r="H19" s="104"/>
      <c r="I19" s="119"/>
      <c r="J19" s="120"/>
      <c r="K19" s="106"/>
      <c r="L19" s="111"/>
      <c r="M19" s="104"/>
      <c r="N19" s="119"/>
      <c r="O19" s="21"/>
      <c r="P19" s="28"/>
      <c r="Q19" s="23"/>
      <c r="R19" s="11"/>
      <c r="S19" s="15"/>
      <c r="T19" s="21"/>
      <c r="U19" s="28"/>
      <c r="V19" s="23"/>
      <c r="W19" s="11"/>
      <c r="X19" s="14"/>
      <c r="Y19" s="21"/>
      <c r="Z19" s="28"/>
      <c r="AA19" s="23"/>
      <c r="AB19" s="11"/>
    </row>
    <row r="20" spans="1:28" s="1" customFormat="1" ht="12" customHeight="1">
      <c r="A20" s="21"/>
      <c r="B20" s="14"/>
      <c r="C20" s="23"/>
      <c r="D20" s="14"/>
      <c r="E20" s="118" t="s">
        <v>12</v>
      </c>
      <c r="F20" s="106" t="s">
        <v>206</v>
      </c>
      <c r="G20" s="103" t="s">
        <v>103</v>
      </c>
      <c r="H20" s="104">
        <v>0.3</v>
      </c>
      <c r="I20" s="119">
        <f>H20*$E$9</f>
        <v>3000</v>
      </c>
      <c r="J20" s="120" t="s">
        <v>12</v>
      </c>
      <c r="K20" s="106" t="s">
        <v>208</v>
      </c>
      <c r="L20" s="103" t="s">
        <v>17</v>
      </c>
      <c r="M20" s="104">
        <v>0.3</v>
      </c>
      <c r="N20" s="119">
        <f>M20*$J$9</f>
        <v>15000</v>
      </c>
      <c r="O20" s="21"/>
      <c r="P20" s="34"/>
      <c r="Q20" s="23"/>
      <c r="R20" s="11"/>
      <c r="S20" s="15"/>
      <c r="T20" s="21"/>
      <c r="U20" s="34"/>
      <c r="V20" s="23"/>
      <c r="W20" s="11"/>
      <c r="X20" s="14"/>
      <c r="Y20" s="21"/>
      <c r="Z20" s="34"/>
      <c r="AA20" s="23"/>
      <c r="AB20" s="11"/>
    </row>
    <row r="21" spans="1:28" s="1" customFormat="1" ht="12" customHeight="1">
      <c r="A21" s="21"/>
      <c r="B21" s="14"/>
      <c r="C21" s="23"/>
      <c r="D21" s="14"/>
      <c r="E21" s="118"/>
      <c r="F21" s="101" t="s">
        <v>208</v>
      </c>
      <c r="G21" s="121" t="s">
        <v>213</v>
      </c>
      <c r="H21" s="104"/>
      <c r="I21" s="119"/>
      <c r="J21" s="120"/>
      <c r="K21" s="106" t="s">
        <v>206</v>
      </c>
      <c r="L21" s="103" t="s">
        <v>225</v>
      </c>
      <c r="M21" s="104"/>
      <c r="N21" s="119"/>
      <c r="O21" s="21"/>
      <c r="P21" s="34"/>
      <c r="Q21" s="23"/>
      <c r="R21" s="11"/>
      <c r="S21" s="15"/>
      <c r="T21" s="21"/>
      <c r="U21" s="34"/>
      <c r="V21" s="23"/>
      <c r="W21" s="11"/>
      <c r="X21" s="14"/>
      <c r="Y21" s="21"/>
      <c r="Z21" s="34"/>
      <c r="AA21" s="23"/>
      <c r="AB21" s="11"/>
    </row>
    <row r="22" spans="1:28" s="1" customFormat="1" ht="12" customHeight="1">
      <c r="A22" s="21"/>
      <c r="B22" s="14"/>
      <c r="C22" s="23"/>
      <c r="D22" s="14"/>
      <c r="E22" s="118"/>
      <c r="F22" s="101" t="s">
        <v>207</v>
      </c>
      <c r="G22" s="111" t="s">
        <v>104</v>
      </c>
      <c r="H22" s="104"/>
      <c r="I22" s="119"/>
      <c r="J22" s="120"/>
      <c r="K22" s="101"/>
      <c r="L22" s="103"/>
      <c r="M22" s="104"/>
      <c r="N22" s="119"/>
      <c r="O22" s="21"/>
      <c r="P22" s="34"/>
      <c r="Q22" s="23"/>
      <c r="R22" s="11"/>
      <c r="S22" s="15"/>
      <c r="T22" s="21"/>
      <c r="U22" s="34"/>
      <c r="V22" s="23"/>
      <c r="W22" s="11"/>
      <c r="X22" s="14"/>
      <c r="Y22" s="21"/>
      <c r="Z22" s="27"/>
      <c r="AA22" s="23"/>
      <c r="AB22" s="11"/>
    </row>
    <row r="23" spans="1:28" s="1" customFormat="1" ht="12.75">
      <c r="A23" s="21"/>
      <c r="B23" s="14"/>
      <c r="C23" s="23"/>
      <c r="D23" s="14"/>
      <c r="E23" s="118"/>
      <c r="F23" s="106"/>
      <c r="G23" s="103"/>
      <c r="H23" s="104"/>
      <c r="I23" s="119"/>
      <c r="J23" s="120"/>
      <c r="K23" s="122" t="s">
        <v>209</v>
      </c>
      <c r="L23" s="103" t="s">
        <v>19</v>
      </c>
      <c r="M23" s="104"/>
      <c r="N23" s="119"/>
      <c r="O23" s="21"/>
      <c r="P23" s="34"/>
      <c r="Q23" s="23"/>
      <c r="R23" s="11"/>
      <c r="S23" s="15"/>
      <c r="T23" s="21"/>
      <c r="U23" s="34"/>
      <c r="V23" s="14"/>
      <c r="W23" s="10"/>
      <c r="X23" s="14"/>
      <c r="Y23" s="21"/>
      <c r="Z23" s="27"/>
      <c r="AA23" s="14"/>
      <c r="AB23" s="10"/>
    </row>
    <row r="24" spans="1:28" s="1" customFormat="1" ht="13.5" thickBot="1">
      <c r="A24" s="22"/>
      <c r="B24" s="16"/>
      <c r="C24" s="40"/>
      <c r="D24" s="16"/>
      <c r="E24" s="123" t="s">
        <v>242</v>
      </c>
      <c r="F24" s="124"/>
      <c r="G24" s="125"/>
      <c r="H24" s="126"/>
      <c r="I24" s="127"/>
      <c r="J24" s="128"/>
      <c r="K24" s="129" t="s">
        <v>210</v>
      </c>
      <c r="L24" s="125" t="s">
        <v>20</v>
      </c>
      <c r="M24" s="126"/>
      <c r="N24" s="127"/>
      <c r="O24" s="22"/>
      <c r="P24" s="41"/>
      <c r="Q24" s="40"/>
      <c r="R24" s="17"/>
      <c r="S24" s="18"/>
      <c r="T24" s="22"/>
      <c r="U24" s="41"/>
      <c r="V24" s="16"/>
      <c r="W24" s="19"/>
      <c r="X24" s="16"/>
      <c r="Y24" s="22"/>
      <c r="Z24" s="42"/>
      <c r="AA24" s="16"/>
      <c r="AB24" s="19"/>
    </row>
    <row r="25" spans="1:28" s="1" customFormat="1" ht="13.5" thickBot="1">
      <c r="A25" s="14"/>
      <c r="B25" s="14"/>
      <c r="C25" s="23"/>
      <c r="D25" s="14"/>
      <c r="E25" s="101"/>
      <c r="F25" s="101"/>
      <c r="G25" s="103"/>
      <c r="H25" s="104"/>
      <c r="I25" s="105"/>
      <c r="J25" s="106"/>
      <c r="K25" s="106"/>
      <c r="L25" s="103"/>
      <c r="M25" s="104"/>
      <c r="N25" s="105"/>
      <c r="O25" s="14"/>
      <c r="P25" s="34"/>
      <c r="Q25" s="23"/>
      <c r="R25" s="15"/>
      <c r="S25" s="15"/>
      <c r="T25" s="14"/>
      <c r="U25" s="34"/>
      <c r="V25" s="14"/>
      <c r="W25" s="14"/>
      <c r="X25" s="14"/>
      <c r="Y25" s="14"/>
      <c r="Z25" s="27"/>
      <c r="AA25" s="14"/>
      <c r="AB25" s="14"/>
    </row>
    <row r="26" spans="1:28" s="1" customFormat="1" ht="12.75" customHeight="1">
      <c r="A26" s="20" t="s">
        <v>1</v>
      </c>
      <c r="B26" s="43" t="s">
        <v>10</v>
      </c>
      <c r="C26" s="37"/>
      <c r="D26" s="12"/>
      <c r="E26" s="113"/>
      <c r="F26" s="114"/>
      <c r="G26" s="130" t="s">
        <v>11</v>
      </c>
      <c r="H26" s="131">
        <f>SUM(H27:H35)</f>
        <v>1</v>
      </c>
      <c r="I26" s="132">
        <f>SUM(I27:I35)</f>
        <v>10000</v>
      </c>
      <c r="J26" s="133"/>
      <c r="K26" s="134"/>
      <c r="L26" s="130" t="s">
        <v>11</v>
      </c>
      <c r="M26" s="131">
        <f>SUM(M27:M35)</f>
        <v>1</v>
      </c>
      <c r="N26" s="132">
        <f>SUM(N27:N35)</f>
        <v>50000</v>
      </c>
      <c r="O26" s="48"/>
      <c r="P26" s="43"/>
      <c r="Q26" s="38"/>
      <c r="R26" s="39"/>
      <c r="S26" s="13"/>
      <c r="T26" s="48"/>
      <c r="U26" s="43"/>
      <c r="V26" s="38"/>
      <c r="W26" s="39"/>
      <c r="X26" s="12"/>
      <c r="Y26" s="48"/>
      <c r="Z26" s="43"/>
      <c r="AA26" s="38"/>
      <c r="AB26" s="39"/>
    </row>
    <row r="27" spans="1:28" s="1" customFormat="1" ht="12.75">
      <c r="A27" s="21"/>
      <c r="B27" s="14" t="s">
        <v>15</v>
      </c>
      <c r="C27" s="23">
        <v>-0.075</v>
      </c>
      <c r="D27" s="14"/>
      <c r="E27" s="118" t="s">
        <v>51</v>
      </c>
      <c r="F27" s="101" t="s">
        <v>125</v>
      </c>
      <c r="G27" s="111" t="s">
        <v>120</v>
      </c>
      <c r="H27" s="104">
        <v>0.13</v>
      </c>
      <c r="I27" s="119">
        <f>H27*$E$9</f>
        <v>1300</v>
      </c>
      <c r="J27" s="120" t="s">
        <v>51</v>
      </c>
      <c r="K27" s="106" t="s">
        <v>125</v>
      </c>
      <c r="L27" s="111" t="s">
        <v>120</v>
      </c>
      <c r="M27" s="104">
        <v>0.13</v>
      </c>
      <c r="N27" s="119">
        <f>M27*$J$9</f>
        <v>6500</v>
      </c>
      <c r="O27" s="21"/>
      <c r="P27" s="25"/>
      <c r="Q27" s="23"/>
      <c r="R27" s="11"/>
      <c r="S27" s="15"/>
      <c r="T27" s="21"/>
      <c r="U27" s="25"/>
      <c r="V27" s="24"/>
      <c r="W27" s="11"/>
      <c r="X27" s="14"/>
      <c r="Y27" s="21"/>
      <c r="Z27" s="25"/>
      <c r="AA27" s="24"/>
      <c r="AB27" s="11"/>
    </row>
    <row r="28" spans="1:28" s="1" customFormat="1" ht="12.75">
      <c r="A28" s="21"/>
      <c r="B28" s="14" t="s">
        <v>5</v>
      </c>
      <c r="C28" s="24">
        <v>0.5</v>
      </c>
      <c r="D28" s="14"/>
      <c r="E28" s="118" t="s">
        <v>52</v>
      </c>
      <c r="F28" s="101" t="s">
        <v>124</v>
      </c>
      <c r="G28" s="111" t="s">
        <v>121</v>
      </c>
      <c r="H28" s="104">
        <v>0.07</v>
      </c>
      <c r="I28" s="119">
        <f>H28*$E$9</f>
        <v>700.0000000000001</v>
      </c>
      <c r="J28" s="120" t="s">
        <v>52</v>
      </c>
      <c r="K28" s="106" t="s">
        <v>124</v>
      </c>
      <c r="L28" s="111" t="s">
        <v>121</v>
      </c>
      <c r="M28" s="104">
        <v>0.07</v>
      </c>
      <c r="N28" s="119">
        <f>M28*$J$9</f>
        <v>3500.0000000000005</v>
      </c>
      <c r="O28" s="21"/>
      <c r="P28" s="25"/>
      <c r="Q28" s="23"/>
      <c r="R28" s="11"/>
      <c r="S28" s="15"/>
      <c r="T28" s="21"/>
      <c r="U28" s="25"/>
      <c r="V28" s="23"/>
      <c r="W28" s="11"/>
      <c r="X28" s="14"/>
      <c r="Y28" s="21"/>
      <c r="Z28" s="25"/>
      <c r="AA28" s="23"/>
      <c r="AB28" s="11"/>
    </row>
    <row r="29" spans="1:28" s="1" customFormat="1" ht="12.75">
      <c r="A29" s="21"/>
      <c r="B29" s="14" t="s">
        <v>6</v>
      </c>
      <c r="C29" s="24">
        <v>0.2</v>
      </c>
      <c r="D29" s="14"/>
      <c r="E29" s="118" t="s">
        <v>53</v>
      </c>
      <c r="F29" s="101" t="s">
        <v>134</v>
      </c>
      <c r="G29" s="111" t="s">
        <v>191</v>
      </c>
      <c r="H29" s="104">
        <v>0.09</v>
      </c>
      <c r="I29" s="119">
        <f>H29*$E$9</f>
        <v>900</v>
      </c>
      <c r="J29" s="120" t="s">
        <v>53</v>
      </c>
      <c r="K29" s="101" t="s">
        <v>134</v>
      </c>
      <c r="L29" s="111" t="s">
        <v>191</v>
      </c>
      <c r="M29" s="104">
        <v>0.09</v>
      </c>
      <c r="N29" s="119">
        <f>M29*$J$9</f>
        <v>4500</v>
      </c>
      <c r="O29" s="21"/>
      <c r="P29" s="25"/>
      <c r="Q29" s="23"/>
      <c r="R29" s="11"/>
      <c r="S29" s="15"/>
      <c r="T29" s="21"/>
      <c r="U29" s="25"/>
      <c r="V29" s="23"/>
      <c r="W29" s="11"/>
      <c r="X29" s="14"/>
      <c r="Y29" s="21"/>
      <c r="Z29" s="25"/>
      <c r="AA29" s="23"/>
      <c r="AB29" s="11"/>
    </row>
    <row r="30" spans="1:28" s="1" customFormat="1" ht="12.75">
      <c r="A30" s="21"/>
      <c r="B30" s="14" t="s">
        <v>7</v>
      </c>
      <c r="C30" s="26">
        <v>0.3</v>
      </c>
      <c r="D30" s="14"/>
      <c r="E30" s="118" t="s">
        <v>117</v>
      </c>
      <c r="F30" s="101" t="s">
        <v>123</v>
      </c>
      <c r="G30" s="111" t="s">
        <v>122</v>
      </c>
      <c r="H30" s="104">
        <v>0.21</v>
      </c>
      <c r="I30" s="119">
        <f>H30*$E$9</f>
        <v>2100</v>
      </c>
      <c r="J30" s="120" t="s">
        <v>117</v>
      </c>
      <c r="K30" s="106" t="s">
        <v>123</v>
      </c>
      <c r="L30" s="111" t="s">
        <v>122</v>
      </c>
      <c r="M30" s="104">
        <v>0.21</v>
      </c>
      <c r="N30" s="119">
        <f>M30*$J$9</f>
        <v>10500</v>
      </c>
      <c r="O30" s="21"/>
      <c r="P30" s="25"/>
      <c r="Q30" s="23"/>
      <c r="R30" s="11"/>
      <c r="S30" s="15"/>
      <c r="T30" s="21"/>
      <c r="U30" s="25"/>
      <c r="V30" s="23"/>
      <c r="W30" s="11"/>
      <c r="X30" s="14"/>
      <c r="Y30" s="21"/>
      <c r="Z30" s="25"/>
      <c r="AA30" s="23"/>
      <c r="AB30" s="11"/>
    </row>
    <row r="31" spans="1:28" s="1" customFormat="1" ht="12.75">
      <c r="A31" s="21"/>
      <c r="B31" s="14"/>
      <c r="C31" s="23"/>
      <c r="D31" s="14"/>
      <c r="E31" s="118" t="s">
        <v>55</v>
      </c>
      <c r="F31" s="101"/>
      <c r="G31" s="111"/>
      <c r="H31" s="104"/>
      <c r="I31" s="119"/>
      <c r="J31" s="120" t="s">
        <v>55</v>
      </c>
      <c r="K31" s="106"/>
      <c r="L31" s="111"/>
      <c r="M31" s="104"/>
      <c r="N31" s="119"/>
      <c r="O31" s="21"/>
      <c r="P31" s="25"/>
      <c r="Q31" s="23"/>
      <c r="R31" s="11"/>
      <c r="S31" s="15"/>
      <c r="T31" s="21"/>
      <c r="U31" s="25"/>
      <c r="V31" s="23"/>
      <c r="W31" s="11"/>
      <c r="X31" s="14"/>
      <c r="Y31" s="21"/>
      <c r="Z31" s="25"/>
      <c r="AA31" s="23"/>
      <c r="AB31" s="11"/>
    </row>
    <row r="32" spans="1:28" s="1" customFormat="1" ht="12.75">
      <c r="A32" s="21"/>
      <c r="B32" s="14"/>
      <c r="C32" s="23"/>
      <c r="D32" s="14"/>
      <c r="E32" s="118" t="s">
        <v>219</v>
      </c>
      <c r="F32" s="101"/>
      <c r="G32" s="106"/>
      <c r="H32" s="104">
        <v>0.02</v>
      </c>
      <c r="I32" s="119">
        <f>H32*$E$9</f>
        <v>200</v>
      </c>
      <c r="J32" s="118" t="s">
        <v>219</v>
      </c>
      <c r="K32" s="101"/>
      <c r="L32" s="106"/>
      <c r="M32" s="104">
        <v>0.02</v>
      </c>
      <c r="N32" s="119">
        <f>M32*$J$9</f>
        <v>1000</v>
      </c>
      <c r="O32" s="21"/>
      <c r="P32" s="14"/>
      <c r="Q32" s="23"/>
      <c r="R32" s="11"/>
      <c r="S32" s="15"/>
      <c r="T32" s="21"/>
      <c r="U32" s="14"/>
      <c r="V32" s="23"/>
      <c r="W32" s="11"/>
      <c r="X32" s="14"/>
      <c r="Y32" s="21"/>
      <c r="Z32" s="14"/>
      <c r="AA32" s="23"/>
      <c r="AB32" s="11"/>
    </row>
    <row r="33" spans="1:28" s="1" customFormat="1" ht="12.75">
      <c r="A33" s="21"/>
      <c r="B33" s="14" t="s">
        <v>163</v>
      </c>
      <c r="C33" s="23" t="s">
        <v>175</v>
      </c>
      <c r="D33" s="14"/>
      <c r="E33" s="118" t="s">
        <v>6</v>
      </c>
      <c r="F33" s="101" t="s">
        <v>212</v>
      </c>
      <c r="G33" s="111" t="s">
        <v>223</v>
      </c>
      <c r="H33" s="104">
        <v>0.18</v>
      </c>
      <c r="I33" s="119">
        <f>H33*$E$9</f>
        <v>1800</v>
      </c>
      <c r="J33" s="120" t="s">
        <v>6</v>
      </c>
      <c r="K33" s="106" t="s">
        <v>212</v>
      </c>
      <c r="L33" s="111" t="s">
        <v>223</v>
      </c>
      <c r="M33" s="104">
        <v>0.18</v>
      </c>
      <c r="N33" s="119">
        <f>M33*$J$9</f>
        <v>9000</v>
      </c>
      <c r="O33" s="21"/>
      <c r="P33" s="28"/>
      <c r="Q33" s="23"/>
      <c r="R33" s="11"/>
      <c r="S33" s="15"/>
      <c r="T33" s="21"/>
      <c r="U33" s="28"/>
      <c r="V33" s="23"/>
      <c r="W33" s="11"/>
      <c r="X33" s="14"/>
      <c r="Y33" s="21"/>
      <c r="Z33" s="28"/>
      <c r="AA33" s="23"/>
      <c r="AB33" s="11"/>
    </row>
    <row r="34" spans="1:28" s="1" customFormat="1" ht="12.75">
      <c r="A34" s="21"/>
      <c r="B34" s="14"/>
      <c r="C34" s="23" t="s">
        <v>167</v>
      </c>
      <c r="D34" s="14"/>
      <c r="E34" s="118"/>
      <c r="F34" s="101" t="s">
        <v>211</v>
      </c>
      <c r="G34" s="111" t="s">
        <v>108</v>
      </c>
      <c r="H34" s="104"/>
      <c r="I34" s="119"/>
      <c r="J34" s="120"/>
      <c r="K34" s="106" t="s">
        <v>211</v>
      </c>
      <c r="L34" s="111" t="s">
        <v>108</v>
      </c>
      <c r="M34" s="104"/>
      <c r="N34" s="119"/>
      <c r="O34" s="21"/>
      <c r="P34" s="28"/>
      <c r="Q34" s="23"/>
      <c r="R34" s="11"/>
      <c r="S34" s="15"/>
      <c r="T34" s="21"/>
      <c r="U34" s="28"/>
      <c r="V34" s="23"/>
      <c r="W34" s="11"/>
      <c r="X34" s="14"/>
      <c r="Y34" s="21"/>
      <c r="Z34" s="28"/>
      <c r="AA34" s="23"/>
      <c r="AB34" s="11"/>
    </row>
    <row r="35" spans="1:28" s="1" customFormat="1" ht="12.75">
      <c r="A35" s="21"/>
      <c r="B35" s="14"/>
      <c r="C35" s="23"/>
      <c r="D35" s="14"/>
      <c r="E35" s="118" t="s">
        <v>12</v>
      </c>
      <c r="F35" s="106" t="s">
        <v>206</v>
      </c>
      <c r="G35" s="103" t="s">
        <v>227</v>
      </c>
      <c r="H35" s="104">
        <v>0.3</v>
      </c>
      <c r="I35" s="119">
        <f>H35*$E$9</f>
        <v>3000</v>
      </c>
      <c r="J35" s="120" t="s">
        <v>12</v>
      </c>
      <c r="K35" s="106" t="s">
        <v>208</v>
      </c>
      <c r="L35" s="103" t="s">
        <v>17</v>
      </c>
      <c r="M35" s="104">
        <v>0.3</v>
      </c>
      <c r="N35" s="119">
        <f>M35*$J$9</f>
        <v>15000</v>
      </c>
      <c r="O35" s="21"/>
      <c r="P35" s="34"/>
      <c r="Q35" s="23"/>
      <c r="R35" s="11"/>
      <c r="S35" s="15"/>
      <c r="T35" s="21"/>
      <c r="U35" s="34"/>
      <c r="V35" s="23"/>
      <c r="W35" s="11"/>
      <c r="X35" s="14"/>
      <c r="Y35" s="21"/>
      <c r="Z35" s="34"/>
      <c r="AA35" s="23"/>
      <c r="AB35" s="11"/>
    </row>
    <row r="36" spans="1:28" s="1" customFormat="1" ht="12.75">
      <c r="A36" s="21"/>
      <c r="B36" s="14"/>
      <c r="C36" s="23"/>
      <c r="D36" s="14"/>
      <c r="E36" s="118"/>
      <c r="F36" s="101" t="s">
        <v>208</v>
      </c>
      <c r="G36" s="121" t="s">
        <v>213</v>
      </c>
      <c r="H36" s="104"/>
      <c r="I36" s="119"/>
      <c r="J36" s="120"/>
      <c r="K36" s="106" t="s">
        <v>206</v>
      </c>
      <c r="L36" s="103" t="s">
        <v>231</v>
      </c>
      <c r="M36" s="104"/>
      <c r="N36" s="119"/>
      <c r="O36" s="21"/>
      <c r="P36" s="34"/>
      <c r="Q36" s="23"/>
      <c r="R36" s="11"/>
      <c r="S36" s="15"/>
      <c r="T36" s="21"/>
      <c r="U36" s="34"/>
      <c r="V36" s="23"/>
      <c r="W36" s="11"/>
      <c r="X36" s="14"/>
      <c r="Y36" s="21"/>
      <c r="Z36" s="34"/>
      <c r="AA36" s="23"/>
      <c r="AB36" s="11"/>
    </row>
    <row r="37" spans="1:28" s="1" customFormat="1" ht="12.75">
      <c r="A37" s="21"/>
      <c r="B37" s="14"/>
      <c r="C37" s="23"/>
      <c r="D37" s="14"/>
      <c r="E37" s="118"/>
      <c r="F37" s="101"/>
      <c r="G37" s="111"/>
      <c r="H37" s="104"/>
      <c r="I37" s="119"/>
      <c r="J37" s="120"/>
      <c r="K37" s="101"/>
      <c r="L37" s="111"/>
      <c r="M37" s="104"/>
      <c r="N37" s="119"/>
      <c r="O37" s="21"/>
      <c r="P37" s="34"/>
      <c r="Q37" s="23"/>
      <c r="R37" s="11"/>
      <c r="S37" s="15"/>
      <c r="T37" s="21"/>
      <c r="U37" s="34"/>
      <c r="V37" s="23"/>
      <c r="W37" s="11"/>
      <c r="X37" s="14"/>
      <c r="Y37" s="21"/>
      <c r="Z37" s="35"/>
      <c r="AA37" s="23"/>
      <c r="AB37" s="11"/>
    </row>
    <row r="38" spans="1:28" s="1" customFormat="1" ht="12.75">
      <c r="A38" s="21"/>
      <c r="B38" s="14"/>
      <c r="C38" s="23"/>
      <c r="D38" s="14"/>
      <c r="E38" s="118"/>
      <c r="F38" s="106"/>
      <c r="G38" s="135"/>
      <c r="H38" s="104"/>
      <c r="I38" s="119"/>
      <c r="J38" s="120"/>
      <c r="K38" s="122" t="s">
        <v>209</v>
      </c>
      <c r="L38" s="103" t="s">
        <v>19</v>
      </c>
      <c r="M38" s="104"/>
      <c r="N38" s="119"/>
      <c r="O38" s="21"/>
      <c r="P38" s="34"/>
      <c r="Q38" s="23"/>
      <c r="R38" s="11"/>
      <c r="S38" s="15"/>
      <c r="T38" s="21"/>
      <c r="U38" s="34"/>
      <c r="V38" s="23"/>
      <c r="W38" s="11"/>
      <c r="X38" s="14"/>
      <c r="Y38" s="21"/>
      <c r="Z38" s="27"/>
      <c r="AA38" s="23"/>
      <c r="AB38" s="11"/>
    </row>
    <row r="39" spans="1:28" s="1" customFormat="1" ht="13.5" thickBot="1">
      <c r="A39" s="22"/>
      <c r="B39" s="16"/>
      <c r="C39" s="40"/>
      <c r="D39" s="16"/>
      <c r="E39" s="123"/>
      <c r="F39" s="124"/>
      <c r="G39" s="125"/>
      <c r="H39" s="126"/>
      <c r="I39" s="127"/>
      <c r="J39" s="128"/>
      <c r="K39" s="129" t="s">
        <v>210</v>
      </c>
      <c r="L39" s="125" t="s">
        <v>232</v>
      </c>
      <c r="M39" s="126" t="s">
        <v>243</v>
      </c>
      <c r="N39" s="127"/>
      <c r="O39" s="22"/>
      <c r="P39" s="41"/>
      <c r="Q39" s="40"/>
      <c r="R39" s="17"/>
      <c r="S39" s="18"/>
      <c r="T39" s="22"/>
      <c r="U39" s="41"/>
      <c r="V39" s="16"/>
      <c r="W39" s="19"/>
      <c r="X39" s="16"/>
      <c r="Y39" s="22"/>
      <c r="Z39" s="42"/>
      <c r="AA39" s="16"/>
      <c r="AB39" s="19"/>
    </row>
    <row r="40" spans="1:28" s="1" customFormat="1" ht="13.5" thickBot="1">
      <c r="A40" s="14"/>
      <c r="B40" s="14"/>
      <c r="C40" s="23"/>
      <c r="D40" s="14"/>
      <c r="E40" s="101"/>
      <c r="F40" s="101"/>
      <c r="G40" s="103"/>
      <c r="H40" s="104"/>
      <c r="I40" s="105"/>
      <c r="J40" s="106"/>
      <c r="K40" s="106"/>
      <c r="L40" s="103"/>
      <c r="M40" s="104"/>
      <c r="N40" s="105"/>
      <c r="O40" s="14"/>
      <c r="P40" s="34"/>
      <c r="Q40" s="23"/>
      <c r="R40" s="15"/>
      <c r="S40" s="15"/>
      <c r="T40" s="14"/>
      <c r="U40" s="34"/>
      <c r="V40" s="14"/>
      <c r="W40" s="14"/>
      <c r="X40" s="14"/>
      <c r="Y40" s="14"/>
      <c r="Z40" s="27"/>
      <c r="AA40" s="14"/>
      <c r="AB40" s="14"/>
    </row>
    <row r="41" spans="1:28" s="1" customFormat="1" ht="12.75">
      <c r="A41" s="20" t="s">
        <v>2</v>
      </c>
      <c r="B41" s="43" t="s">
        <v>9</v>
      </c>
      <c r="C41" s="37"/>
      <c r="D41" s="12"/>
      <c r="E41" s="113"/>
      <c r="F41" s="114"/>
      <c r="G41" s="130" t="s">
        <v>11</v>
      </c>
      <c r="H41" s="131">
        <f>SUM(H42:H50)</f>
        <v>1</v>
      </c>
      <c r="I41" s="132">
        <f>SUM(I42:I50)</f>
        <v>10000</v>
      </c>
      <c r="J41" s="133"/>
      <c r="K41" s="134"/>
      <c r="L41" s="130" t="s">
        <v>11</v>
      </c>
      <c r="M41" s="131">
        <f>SUM(M42:M50)</f>
        <v>1</v>
      </c>
      <c r="N41" s="132">
        <f>SUM(N42:N50)</f>
        <v>50000</v>
      </c>
      <c r="O41" s="48"/>
      <c r="P41" s="43"/>
      <c r="Q41" s="38"/>
      <c r="R41" s="39"/>
      <c r="S41" s="13"/>
      <c r="T41" s="48"/>
      <c r="U41" s="43"/>
      <c r="V41" s="38"/>
      <c r="W41" s="39"/>
      <c r="X41" s="12"/>
      <c r="Y41" s="48"/>
      <c r="Z41" s="43"/>
      <c r="AA41" s="38"/>
      <c r="AB41" s="39"/>
    </row>
    <row r="42" spans="1:28" s="1" customFormat="1" ht="12.75">
      <c r="A42" s="21"/>
      <c r="B42" s="14" t="s">
        <v>15</v>
      </c>
      <c r="C42" s="23">
        <v>-0.1</v>
      </c>
      <c r="D42" s="14"/>
      <c r="E42" s="118" t="s">
        <v>51</v>
      </c>
      <c r="F42" s="101" t="s">
        <v>133</v>
      </c>
      <c r="G42" s="111" t="s">
        <v>102</v>
      </c>
      <c r="H42" s="104">
        <v>0.22</v>
      </c>
      <c r="I42" s="119">
        <f>H42*$E$9</f>
        <v>2200</v>
      </c>
      <c r="J42" s="120" t="s">
        <v>51</v>
      </c>
      <c r="K42" s="106" t="s">
        <v>143</v>
      </c>
      <c r="L42" s="121" t="s">
        <v>136</v>
      </c>
      <c r="M42" s="104">
        <v>0.18</v>
      </c>
      <c r="N42" s="119">
        <f>M42*$J$9</f>
        <v>9000</v>
      </c>
      <c r="O42" s="21"/>
      <c r="P42" s="32"/>
      <c r="Q42" s="23"/>
      <c r="R42" s="11"/>
      <c r="S42" s="15"/>
      <c r="T42" s="21"/>
      <c r="U42" s="32"/>
      <c r="V42" s="24"/>
      <c r="W42" s="11"/>
      <c r="X42" s="14"/>
      <c r="Y42" s="21"/>
      <c r="Z42" s="25"/>
      <c r="AA42" s="24"/>
      <c r="AB42" s="11"/>
    </row>
    <row r="43" spans="1:28" s="1" customFormat="1" ht="12.75">
      <c r="A43" s="21"/>
      <c r="B43" s="14" t="s">
        <v>5</v>
      </c>
      <c r="C43" s="31">
        <v>0.6</v>
      </c>
      <c r="D43" s="14"/>
      <c r="E43" s="118" t="s">
        <v>52</v>
      </c>
      <c r="F43" s="101"/>
      <c r="G43" s="111"/>
      <c r="H43" s="104"/>
      <c r="I43" s="119"/>
      <c r="J43" s="120" t="s">
        <v>52</v>
      </c>
      <c r="K43" s="106" t="s">
        <v>142</v>
      </c>
      <c r="L43" s="121" t="s">
        <v>137</v>
      </c>
      <c r="M43" s="104">
        <v>0.06</v>
      </c>
      <c r="N43" s="119">
        <f>M43*$J$9</f>
        <v>3000</v>
      </c>
      <c r="O43" s="21"/>
      <c r="P43" s="32"/>
      <c r="Q43" s="23"/>
      <c r="R43" s="11"/>
      <c r="S43" s="15"/>
      <c r="T43" s="21"/>
      <c r="U43" s="32"/>
      <c r="V43" s="23"/>
      <c r="W43" s="11"/>
      <c r="X43" s="14"/>
      <c r="Y43" s="21"/>
      <c r="Z43" s="25"/>
      <c r="AA43" s="23"/>
      <c r="AB43" s="11"/>
    </row>
    <row r="44" spans="1:28" s="1" customFormat="1" ht="12.75">
      <c r="A44" s="21"/>
      <c r="B44" s="14" t="s">
        <v>6</v>
      </c>
      <c r="C44" s="31">
        <v>0.15</v>
      </c>
      <c r="D44" s="14"/>
      <c r="E44" s="118" t="s">
        <v>53</v>
      </c>
      <c r="F44" s="101" t="s">
        <v>134</v>
      </c>
      <c r="G44" s="111" t="s">
        <v>138</v>
      </c>
      <c r="H44" s="104">
        <v>0.08</v>
      </c>
      <c r="I44" s="119">
        <f>H44*$E$9</f>
        <v>800</v>
      </c>
      <c r="J44" s="120" t="s">
        <v>53</v>
      </c>
      <c r="K44" s="106" t="s">
        <v>134</v>
      </c>
      <c r="L44" s="111" t="s">
        <v>138</v>
      </c>
      <c r="M44" s="104">
        <v>0.06</v>
      </c>
      <c r="N44" s="119">
        <f>M44*$J$9</f>
        <v>3000</v>
      </c>
      <c r="O44" s="21"/>
      <c r="P44" s="33"/>
      <c r="Q44" s="23"/>
      <c r="R44" s="11"/>
      <c r="S44" s="15"/>
      <c r="T44" s="21"/>
      <c r="U44" s="33"/>
      <c r="V44" s="23"/>
      <c r="W44" s="11"/>
      <c r="X44" s="14"/>
      <c r="Y44" s="21"/>
      <c r="Z44" s="25"/>
      <c r="AA44" s="23"/>
      <c r="AB44" s="11"/>
    </row>
    <row r="45" spans="1:28" s="1" customFormat="1" ht="12.75">
      <c r="A45" s="21"/>
      <c r="B45" s="14" t="s">
        <v>7</v>
      </c>
      <c r="C45" s="31">
        <v>0.25</v>
      </c>
      <c r="D45" s="14"/>
      <c r="E45" s="118" t="s">
        <v>117</v>
      </c>
      <c r="F45" s="136" t="s">
        <v>135</v>
      </c>
      <c r="G45" s="111" t="s">
        <v>139</v>
      </c>
      <c r="H45" s="104">
        <v>0.3</v>
      </c>
      <c r="I45" s="119">
        <f>H45*$E$9</f>
        <v>3000</v>
      </c>
      <c r="J45" s="120" t="s">
        <v>117</v>
      </c>
      <c r="K45" s="106" t="s">
        <v>141</v>
      </c>
      <c r="L45" s="111" t="s">
        <v>140</v>
      </c>
      <c r="M45" s="104">
        <v>0.3</v>
      </c>
      <c r="N45" s="119">
        <f>M45*$J$9</f>
        <v>15000</v>
      </c>
      <c r="O45" s="21"/>
      <c r="P45" s="33"/>
      <c r="Q45" s="23"/>
      <c r="R45" s="11"/>
      <c r="S45" s="15"/>
      <c r="T45" s="21"/>
      <c r="U45" s="33"/>
      <c r="V45" s="23"/>
      <c r="W45" s="11"/>
      <c r="X45" s="14"/>
      <c r="Y45" s="21"/>
      <c r="Z45" s="25"/>
      <c r="AA45" s="23"/>
      <c r="AB45" s="11"/>
    </row>
    <row r="46" spans="1:28" s="1" customFormat="1" ht="12.75">
      <c r="A46" s="21"/>
      <c r="B46" s="14"/>
      <c r="C46" s="23"/>
      <c r="D46" s="14"/>
      <c r="E46" s="118" t="s">
        <v>55</v>
      </c>
      <c r="F46" s="101"/>
      <c r="G46" s="111"/>
      <c r="H46" s="104"/>
      <c r="I46" s="119"/>
      <c r="J46" s="120" t="s">
        <v>55</v>
      </c>
      <c r="K46" s="106"/>
      <c r="L46" s="111"/>
      <c r="M46" s="104"/>
      <c r="N46" s="119"/>
      <c r="O46" s="21"/>
      <c r="P46" s="33"/>
      <c r="Q46" s="23"/>
      <c r="R46" s="11"/>
      <c r="S46" s="15"/>
      <c r="T46" s="21"/>
      <c r="U46" s="33"/>
      <c r="V46" s="23"/>
      <c r="W46" s="11"/>
      <c r="X46" s="14"/>
      <c r="Y46" s="21"/>
      <c r="Z46" s="25"/>
      <c r="AA46" s="23"/>
      <c r="AB46" s="11"/>
    </row>
    <row r="47" spans="1:28" s="1" customFormat="1" ht="12.75">
      <c r="A47" s="21"/>
      <c r="B47" s="14"/>
      <c r="C47" s="23"/>
      <c r="D47" s="14"/>
      <c r="E47" s="118" t="s">
        <v>219</v>
      </c>
      <c r="F47" s="101"/>
      <c r="G47" s="106"/>
      <c r="H47" s="104">
        <v>0.02</v>
      </c>
      <c r="I47" s="119">
        <f>H47*$E$9</f>
        <v>200</v>
      </c>
      <c r="J47" s="118" t="s">
        <v>219</v>
      </c>
      <c r="K47" s="101"/>
      <c r="L47" s="106"/>
      <c r="M47" s="104">
        <v>0.02</v>
      </c>
      <c r="N47" s="119">
        <f>M47*$J$9</f>
        <v>1000</v>
      </c>
      <c r="O47" s="21"/>
      <c r="P47" s="14"/>
      <c r="Q47" s="23"/>
      <c r="R47" s="11"/>
      <c r="S47" s="15"/>
      <c r="T47" s="21"/>
      <c r="U47" s="14"/>
      <c r="V47" s="23"/>
      <c r="W47" s="11"/>
      <c r="X47" s="14"/>
      <c r="Y47" s="21"/>
      <c r="Z47" s="14"/>
      <c r="AA47" s="23"/>
      <c r="AB47" s="11"/>
    </row>
    <row r="48" spans="1:28" s="1" customFormat="1" ht="12.75">
      <c r="A48" s="21"/>
      <c r="B48" s="14" t="s">
        <v>163</v>
      </c>
      <c r="C48" s="23" t="s">
        <v>176</v>
      </c>
      <c r="D48" s="14"/>
      <c r="E48" s="118" t="s">
        <v>6</v>
      </c>
      <c r="F48" s="101" t="s">
        <v>211</v>
      </c>
      <c r="G48" s="111" t="s">
        <v>109</v>
      </c>
      <c r="H48" s="104">
        <v>0.13</v>
      </c>
      <c r="I48" s="119">
        <f>H48*$E$9</f>
        <v>1300</v>
      </c>
      <c r="J48" s="120" t="s">
        <v>6</v>
      </c>
      <c r="K48" s="106" t="s">
        <v>211</v>
      </c>
      <c r="L48" s="111" t="s">
        <v>108</v>
      </c>
      <c r="M48" s="104">
        <v>0.13</v>
      </c>
      <c r="N48" s="119">
        <f>M48*$J$9</f>
        <v>6500</v>
      </c>
      <c r="O48" s="21"/>
      <c r="P48" s="28"/>
      <c r="Q48" s="23"/>
      <c r="R48" s="11"/>
      <c r="S48" s="15"/>
      <c r="T48" s="21"/>
      <c r="U48" s="28"/>
      <c r="V48" s="23"/>
      <c r="W48" s="11"/>
      <c r="X48" s="14"/>
      <c r="Y48" s="21"/>
      <c r="Z48" s="28"/>
      <c r="AA48" s="23"/>
      <c r="AB48" s="11"/>
    </row>
    <row r="49" spans="1:28" s="1" customFormat="1" ht="12.75">
      <c r="A49" s="21"/>
      <c r="B49" s="14"/>
      <c r="C49" s="23" t="s">
        <v>169</v>
      </c>
      <c r="D49" s="14"/>
      <c r="E49" s="118"/>
      <c r="F49" s="101"/>
      <c r="G49" s="111"/>
      <c r="H49" s="104"/>
      <c r="I49" s="119"/>
      <c r="J49" s="120"/>
      <c r="K49" s="106" t="s">
        <v>212</v>
      </c>
      <c r="L49" s="111" t="s">
        <v>248</v>
      </c>
      <c r="M49" s="104"/>
      <c r="N49" s="119"/>
      <c r="O49" s="21"/>
      <c r="P49" s="28"/>
      <c r="Q49" s="23"/>
      <c r="R49" s="11"/>
      <c r="S49" s="15"/>
      <c r="T49" s="21"/>
      <c r="U49" s="28"/>
      <c r="V49" s="23"/>
      <c r="W49" s="11"/>
      <c r="X49" s="14"/>
      <c r="Y49" s="21"/>
      <c r="Z49" s="28"/>
      <c r="AA49" s="23"/>
      <c r="AB49" s="11"/>
    </row>
    <row r="50" spans="1:28" s="1" customFormat="1" ht="12.75">
      <c r="A50" s="21"/>
      <c r="B50" s="14"/>
      <c r="C50" s="23"/>
      <c r="D50" s="14"/>
      <c r="E50" s="118" t="s">
        <v>12</v>
      </c>
      <c r="F50" s="106" t="s">
        <v>206</v>
      </c>
      <c r="G50" s="103" t="s">
        <v>103</v>
      </c>
      <c r="H50" s="104">
        <v>0.25</v>
      </c>
      <c r="I50" s="119">
        <f>H50*$E$9</f>
        <v>2500</v>
      </c>
      <c r="J50" s="120" t="s">
        <v>12</v>
      </c>
      <c r="K50" s="106" t="s">
        <v>208</v>
      </c>
      <c r="L50" s="103" t="s">
        <v>214</v>
      </c>
      <c r="M50" s="104">
        <v>0.25</v>
      </c>
      <c r="N50" s="119">
        <f>M50*$J$9</f>
        <v>12500</v>
      </c>
      <c r="O50" s="21"/>
      <c r="P50" s="34"/>
      <c r="Q50" s="23"/>
      <c r="R50" s="11"/>
      <c r="S50" s="15"/>
      <c r="T50" s="21"/>
      <c r="U50" s="34"/>
      <c r="V50" s="23"/>
      <c r="W50" s="11"/>
      <c r="X50" s="14"/>
      <c r="Y50" s="21"/>
      <c r="Z50" s="36"/>
      <c r="AA50" s="23"/>
      <c r="AB50" s="11"/>
    </row>
    <row r="51" spans="1:28" s="1" customFormat="1" ht="12.75">
      <c r="A51" s="21"/>
      <c r="B51" s="14"/>
      <c r="C51" s="23"/>
      <c r="D51" s="14"/>
      <c r="E51" s="118"/>
      <c r="F51" s="101" t="s">
        <v>208</v>
      </c>
      <c r="G51" s="121" t="s">
        <v>213</v>
      </c>
      <c r="H51" s="104"/>
      <c r="I51" s="119"/>
      <c r="J51" s="120"/>
      <c r="K51" s="106" t="s">
        <v>206</v>
      </c>
      <c r="L51" s="103" t="s">
        <v>226</v>
      </c>
      <c r="M51" s="104"/>
      <c r="N51" s="119"/>
      <c r="O51" s="21"/>
      <c r="P51" s="34"/>
      <c r="Q51" s="23"/>
      <c r="R51" s="11"/>
      <c r="S51" s="15"/>
      <c r="T51" s="21"/>
      <c r="U51" s="34"/>
      <c r="V51" s="23"/>
      <c r="W51" s="11"/>
      <c r="X51" s="14"/>
      <c r="Y51" s="21"/>
      <c r="Z51" s="36"/>
      <c r="AA51" s="23"/>
      <c r="AB51" s="11"/>
    </row>
    <row r="52" spans="1:28" s="1" customFormat="1" ht="12.75">
      <c r="A52" s="21"/>
      <c r="B52" s="14"/>
      <c r="C52" s="23"/>
      <c r="D52" s="14"/>
      <c r="E52" s="118"/>
      <c r="F52" s="101" t="s">
        <v>207</v>
      </c>
      <c r="G52" s="111" t="s">
        <v>229</v>
      </c>
      <c r="H52" s="104"/>
      <c r="I52" s="119"/>
      <c r="J52" s="120"/>
      <c r="K52" s="167" t="s">
        <v>263</v>
      </c>
      <c r="L52" s="166" t="s">
        <v>262</v>
      </c>
      <c r="M52" s="104"/>
      <c r="N52" s="119"/>
      <c r="O52" s="21"/>
      <c r="P52" s="34"/>
      <c r="Q52" s="23"/>
      <c r="R52" s="11"/>
      <c r="S52" s="15"/>
      <c r="T52" s="21"/>
      <c r="U52" s="34"/>
      <c r="V52" s="23"/>
      <c r="W52" s="11"/>
      <c r="X52" s="14"/>
      <c r="Y52" s="21"/>
      <c r="Z52" s="27"/>
      <c r="AA52" s="23"/>
      <c r="AB52" s="11"/>
    </row>
    <row r="53" spans="1:28" s="1" customFormat="1" ht="12.75">
      <c r="A53" s="21"/>
      <c r="B53" s="14"/>
      <c r="C53" s="23"/>
      <c r="D53" s="14"/>
      <c r="E53" s="118"/>
      <c r="F53" s="106"/>
      <c r="G53" s="135"/>
      <c r="H53" s="104"/>
      <c r="I53" s="119"/>
      <c r="J53" s="120"/>
      <c r="K53" s="122" t="s">
        <v>209</v>
      </c>
      <c r="L53" s="103" t="s">
        <v>216</v>
      </c>
      <c r="M53" s="104"/>
      <c r="N53" s="119"/>
      <c r="O53" s="21"/>
      <c r="P53" s="34"/>
      <c r="Q53" s="23"/>
      <c r="R53" s="11"/>
      <c r="S53" s="15"/>
      <c r="T53" s="21"/>
      <c r="U53" s="34"/>
      <c r="V53" s="23"/>
      <c r="W53" s="11"/>
      <c r="X53" s="14"/>
      <c r="Y53" s="21"/>
      <c r="Z53" s="27"/>
      <c r="AA53" s="23"/>
      <c r="AB53" s="11"/>
    </row>
    <row r="54" spans="1:28" s="1" customFormat="1" ht="12.75">
      <c r="A54" s="21"/>
      <c r="B54" s="14"/>
      <c r="C54" s="23"/>
      <c r="D54" s="14"/>
      <c r="E54" s="118"/>
      <c r="F54" s="101"/>
      <c r="G54" s="103"/>
      <c r="H54" s="104"/>
      <c r="I54" s="119"/>
      <c r="J54" s="120"/>
      <c r="K54" s="106" t="s">
        <v>210</v>
      </c>
      <c r="L54" s="103" t="s">
        <v>217</v>
      </c>
      <c r="M54" s="104" t="s">
        <v>243</v>
      </c>
      <c r="N54" s="119"/>
      <c r="O54" s="21"/>
      <c r="P54" s="34"/>
      <c r="Q54" s="23"/>
      <c r="R54" s="11"/>
      <c r="S54" s="15"/>
      <c r="T54" s="21"/>
      <c r="U54" s="34"/>
      <c r="V54" s="14"/>
      <c r="W54" s="10"/>
      <c r="X54" s="14"/>
      <c r="Y54" s="21"/>
      <c r="Z54" s="29"/>
      <c r="AA54" s="14"/>
      <c r="AB54" s="10"/>
    </row>
    <row r="55" spans="1:28" s="1" customFormat="1" ht="13.5" thickBot="1">
      <c r="A55" s="22"/>
      <c r="B55" s="16"/>
      <c r="C55" s="40"/>
      <c r="D55" s="16"/>
      <c r="E55" s="123"/>
      <c r="F55" s="124"/>
      <c r="G55" s="137"/>
      <c r="H55" s="126"/>
      <c r="I55" s="127"/>
      <c r="J55" s="128"/>
      <c r="K55" s="101"/>
      <c r="L55" s="137"/>
      <c r="M55" s="126"/>
      <c r="N55" s="127"/>
      <c r="O55" s="22"/>
      <c r="P55" s="44"/>
      <c r="Q55" s="40"/>
      <c r="R55" s="17"/>
      <c r="S55" s="18"/>
      <c r="T55" s="22"/>
      <c r="U55" s="45"/>
      <c r="V55" s="16"/>
      <c r="W55" s="19"/>
      <c r="X55" s="16"/>
      <c r="Y55" s="22"/>
      <c r="Z55" s="46"/>
      <c r="AA55" s="16"/>
      <c r="AB55" s="19"/>
    </row>
    <row r="56" spans="1:28" s="1" customFormat="1" ht="13.5" thickBot="1">
      <c r="A56" s="14"/>
      <c r="B56" s="14"/>
      <c r="C56" s="23"/>
      <c r="D56" s="14"/>
      <c r="E56" s="101"/>
      <c r="F56" s="101"/>
      <c r="G56" s="121"/>
      <c r="H56" s="104"/>
      <c r="I56" s="105"/>
      <c r="J56" s="106"/>
      <c r="K56" s="106"/>
      <c r="L56" s="121"/>
      <c r="M56" s="104"/>
      <c r="N56" s="105"/>
      <c r="O56" s="14"/>
      <c r="P56" s="35"/>
      <c r="Q56" s="23"/>
      <c r="R56" s="15"/>
      <c r="S56" s="15"/>
      <c r="T56" s="14"/>
      <c r="U56" s="36"/>
      <c r="V56" s="14"/>
      <c r="W56" s="14"/>
      <c r="X56" s="14"/>
      <c r="Y56" s="14"/>
      <c r="Z56" s="29"/>
      <c r="AA56" s="14"/>
      <c r="AB56" s="14"/>
    </row>
    <row r="57" spans="1:28" s="1" customFormat="1" ht="12.75">
      <c r="A57" s="20" t="s">
        <v>3</v>
      </c>
      <c r="B57" s="43" t="s">
        <v>3</v>
      </c>
      <c r="C57" s="37"/>
      <c r="D57" s="12"/>
      <c r="E57" s="113"/>
      <c r="F57" s="114"/>
      <c r="G57" s="130" t="s">
        <v>11</v>
      </c>
      <c r="H57" s="131">
        <f>SUM(H58:H66)</f>
        <v>1</v>
      </c>
      <c r="I57" s="132">
        <f>SUM(I58:I66)</f>
        <v>10000</v>
      </c>
      <c r="J57" s="133"/>
      <c r="K57" s="134"/>
      <c r="L57" s="130" t="s">
        <v>11</v>
      </c>
      <c r="M57" s="131">
        <f>SUM(M58:M66)</f>
        <v>1</v>
      </c>
      <c r="N57" s="132">
        <f>SUM(N58:N66)</f>
        <v>50000</v>
      </c>
      <c r="O57" s="48"/>
      <c r="P57" s="43"/>
      <c r="Q57" s="38"/>
      <c r="R57" s="39"/>
      <c r="S57" s="13"/>
      <c r="T57" s="48"/>
      <c r="U57" s="43"/>
      <c r="V57" s="38"/>
      <c r="W57" s="39"/>
      <c r="X57" s="12"/>
      <c r="Y57" s="48"/>
      <c r="Z57" s="43"/>
      <c r="AA57" s="38"/>
      <c r="AB57" s="39"/>
    </row>
    <row r="58" spans="1:28" s="1" customFormat="1" ht="12.75">
      <c r="A58" s="21"/>
      <c r="B58" s="14" t="s">
        <v>15</v>
      </c>
      <c r="C58" s="23">
        <v>-0.125</v>
      </c>
      <c r="D58" s="14"/>
      <c r="E58" s="118" t="s">
        <v>51</v>
      </c>
      <c r="F58" s="101" t="s">
        <v>133</v>
      </c>
      <c r="G58" s="111" t="s">
        <v>157</v>
      </c>
      <c r="H58" s="104">
        <v>0.22</v>
      </c>
      <c r="I58" s="119">
        <f>H58*$E$9</f>
        <v>2200</v>
      </c>
      <c r="J58" s="120" t="s">
        <v>51</v>
      </c>
      <c r="K58" s="106" t="s">
        <v>152</v>
      </c>
      <c r="L58" s="111" t="s">
        <v>190</v>
      </c>
      <c r="M58" s="104">
        <v>0.37</v>
      </c>
      <c r="N58" s="119">
        <f>M58*$J$9</f>
        <v>18500</v>
      </c>
      <c r="O58" s="21"/>
      <c r="P58" s="25"/>
      <c r="Q58" s="23"/>
      <c r="R58" s="11"/>
      <c r="S58" s="15"/>
      <c r="T58" s="21"/>
      <c r="U58" s="25"/>
      <c r="V58" s="23"/>
      <c r="W58" s="11"/>
      <c r="X58" s="14"/>
      <c r="Y58" s="21"/>
      <c r="Z58" s="25"/>
      <c r="AA58" s="23"/>
      <c r="AB58" s="11"/>
    </row>
    <row r="59" spans="1:28" s="1" customFormat="1" ht="12.75">
      <c r="A59" s="21"/>
      <c r="B59" s="14" t="s">
        <v>5</v>
      </c>
      <c r="C59" s="31">
        <v>0.7</v>
      </c>
      <c r="D59" s="14"/>
      <c r="E59" s="118" t="s">
        <v>52</v>
      </c>
      <c r="F59" s="101" t="s">
        <v>154</v>
      </c>
      <c r="G59" s="111" t="s">
        <v>155</v>
      </c>
      <c r="H59" s="104">
        <v>0.13</v>
      </c>
      <c r="I59" s="119">
        <f>H59*$E$9</f>
        <v>1300</v>
      </c>
      <c r="J59" s="120" t="s">
        <v>52</v>
      </c>
      <c r="K59" s="106" t="s">
        <v>153</v>
      </c>
      <c r="L59" s="111" t="s">
        <v>189</v>
      </c>
      <c r="M59" s="104">
        <v>0.16</v>
      </c>
      <c r="N59" s="119">
        <f>M59*$J$9</f>
        <v>8000</v>
      </c>
      <c r="O59" s="21"/>
      <c r="P59" s="25"/>
      <c r="Q59" s="23"/>
      <c r="R59" s="11"/>
      <c r="S59" s="15"/>
      <c r="T59" s="21"/>
      <c r="U59" s="25"/>
      <c r="V59" s="23"/>
      <c r="W59" s="11"/>
      <c r="X59" s="14"/>
      <c r="Y59" s="21"/>
      <c r="Z59" s="25"/>
      <c r="AA59" s="23"/>
      <c r="AB59" s="11"/>
    </row>
    <row r="60" spans="1:28" s="1" customFormat="1" ht="12.75">
      <c r="A60" s="21"/>
      <c r="B60" s="14" t="s">
        <v>6</v>
      </c>
      <c r="C60" s="47">
        <v>0.1</v>
      </c>
      <c r="D60" s="14"/>
      <c r="E60" s="118" t="s">
        <v>53</v>
      </c>
      <c r="F60" s="106" t="s">
        <v>156</v>
      </c>
      <c r="G60" s="111" t="s">
        <v>160</v>
      </c>
      <c r="H60" s="104">
        <v>0.12</v>
      </c>
      <c r="I60" s="119">
        <f>H60*$E$9</f>
        <v>1200</v>
      </c>
      <c r="J60" s="120" t="s">
        <v>53</v>
      </c>
      <c r="K60" s="106" t="s">
        <v>156</v>
      </c>
      <c r="L60" s="111" t="s">
        <v>160</v>
      </c>
      <c r="M60" s="104">
        <v>0.17</v>
      </c>
      <c r="N60" s="119">
        <f>M60*$J$9</f>
        <v>8500</v>
      </c>
      <c r="O60" s="21"/>
      <c r="P60" s="25"/>
      <c r="Q60" s="23"/>
      <c r="R60" s="11"/>
      <c r="S60" s="15"/>
      <c r="T60" s="21"/>
      <c r="U60" s="25"/>
      <c r="V60" s="23"/>
      <c r="W60" s="11"/>
      <c r="X60" s="14"/>
      <c r="Y60" s="21"/>
      <c r="Z60" s="25"/>
      <c r="AA60" s="23"/>
      <c r="AB60" s="11"/>
    </row>
    <row r="61" spans="1:28" s="1" customFormat="1" ht="12.75">
      <c r="A61" s="21"/>
      <c r="B61" s="14" t="s">
        <v>7</v>
      </c>
      <c r="C61" s="31">
        <v>0.2</v>
      </c>
      <c r="D61" s="14"/>
      <c r="E61" s="118" t="s">
        <v>117</v>
      </c>
      <c r="F61" s="101" t="s">
        <v>228</v>
      </c>
      <c r="G61" s="111" t="s">
        <v>139</v>
      </c>
      <c r="H61" s="104">
        <v>0.23</v>
      </c>
      <c r="I61" s="119">
        <f>H61*$E$9</f>
        <v>2300</v>
      </c>
      <c r="J61" s="120" t="s">
        <v>117</v>
      </c>
      <c r="K61" s="106"/>
      <c r="L61" s="111"/>
      <c r="M61" s="104"/>
      <c r="N61" s="119"/>
      <c r="O61" s="21"/>
      <c r="P61" s="25"/>
      <c r="Q61" s="23"/>
      <c r="R61" s="11"/>
      <c r="S61" s="15"/>
      <c r="T61" s="21"/>
      <c r="U61" s="25"/>
      <c r="V61" s="23"/>
      <c r="W61" s="11"/>
      <c r="X61" s="14"/>
      <c r="Y61" s="21"/>
      <c r="Z61" s="25"/>
      <c r="AA61" s="23"/>
      <c r="AB61" s="11"/>
    </row>
    <row r="62" spans="1:28" s="1" customFormat="1" ht="12.75">
      <c r="A62" s="21"/>
      <c r="B62" s="14"/>
      <c r="C62" s="23"/>
      <c r="D62" s="14"/>
      <c r="E62" s="118" t="s">
        <v>55</v>
      </c>
      <c r="F62" s="101"/>
      <c r="G62" s="111"/>
      <c r="H62" s="104"/>
      <c r="I62" s="119"/>
      <c r="J62" s="120" t="s">
        <v>55</v>
      </c>
      <c r="K62" s="106"/>
      <c r="L62" s="111"/>
      <c r="M62" s="104"/>
      <c r="N62" s="119"/>
      <c r="O62" s="21"/>
      <c r="P62" s="25"/>
      <c r="Q62" s="23"/>
      <c r="R62" s="11"/>
      <c r="S62" s="15"/>
      <c r="T62" s="21"/>
      <c r="U62" s="25"/>
      <c r="V62" s="23"/>
      <c r="W62" s="11"/>
      <c r="X62" s="14"/>
      <c r="Y62" s="21"/>
      <c r="Z62" s="25"/>
      <c r="AA62" s="23"/>
      <c r="AB62" s="11"/>
    </row>
    <row r="63" spans="1:28" s="1" customFormat="1" ht="12.75">
      <c r="A63" s="21"/>
      <c r="B63" s="14"/>
      <c r="C63" s="23"/>
      <c r="D63" s="14"/>
      <c r="E63" s="118" t="s">
        <v>219</v>
      </c>
      <c r="F63" s="101"/>
      <c r="G63" s="106"/>
      <c r="H63" s="104">
        <v>0.02</v>
      </c>
      <c r="I63" s="119">
        <f>H63*$E$9</f>
        <v>200</v>
      </c>
      <c r="J63" s="118" t="s">
        <v>219</v>
      </c>
      <c r="K63" s="101"/>
      <c r="L63" s="106"/>
      <c r="M63" s="104">
        <v>0.02</v>
      </c>
      <c r="N63" s="119">
        <f>M63*$J$9</f>
        <v>1000</v>
      </c>
      <c r="O63" s="21"/>
      <c r="P63" s="14"/>
      <c r="Q63" s="23"/>
      <c r="R63" s="11"/>
      <c r="S63" s="15"/>
      <c r="T63" s="21"/>
      <c r="U63" s="14"/>
      <c r="V63" s="23"/>
      <c r="W63" s="11"/>
      <c r="X63" s="14"/>
      <c r="Y63" s="21"/>
      <c r="Z63" s="14"/>
      <c r="AA63" s="23"/>
      <c r="AB63" s="11"/>
    </row>
    <row r="64" spans="1:28" s="1" customFormat="1" ht="12.75">
      <c r="A64" s="21"/>
      <c r="B64" s="14" t="s">
        <v>163</v>
      </c>
      <c r="C64" s="23" t="s">
        <v>178</v>
      </c>
      <c r="D64" s="14"/>
      <c r="E64" s="21" t="s">
        <v>6</v>
      </c>
      <c r="F64" s="14" t="s">
        <v>211</v>
      </c>
      <c r="G64" s="53" t="s">
        <v>197</v>
      </c>
      <c r="H64" s="54">
        <v>0.08</v>
      </c>
      <c r="I64" s="55">
        <f>H64*$E$9</f>
        <v>800</v>
      </c>
      <c r="J64" s="56" t="s">
        <v>6</v>
      </c>
      <c r="K64" s="57" t="s">
        <v>211</v>
      </c>
      <c r="L64" s="53" t="s">
        <v>197</v>
      </c>
      <c r="M64" s="54">
        <v>0.08</v>
      </c>
      <c r="N64" s="55">
        <f>M64*$J$9</f>
        <v>4000</v>
      </c>
      <c r="O64" s="21"/>
      <c r="P64" s="28"/>
      <c r="Q64" s="23"/>
      <c r="R64" s="11"/>
      <c r="S64" s="15"/>
      <c r="T64" s="21"/>
      <c r="U64" s="28"/>
      <c r="V64" s="23"/>
      <c r="W64" s="11"/>
      <c r="X64" s="14"/>
      <c r="Y64" s="21"/>
      <c r="Z64" s="28"/>
      <c r="AA64" s="23"/>
      <c r="AB64" s="11"/>
    </row>
    <row r="65" spans="1:28" s="1" customFormat="1" ht="12.75">
      <c r="A65" s="21"/>
      <c r="B65" s="14"/>
      <c r="C65" s="23" t="s">
        <v>171</v>
      </c>
      <c r="D65" s="14"/>
      <c r="E65" s="21"/>
      <c r="F65" s="14"/>
      <c r="G65" s="53"/>
      <c r="H65" s="54"/>
      <c r="I65" s="55"/>
      <c r="J65" s="56"/>
      <c r="K65" s="57"/>
      <c r="L65" s="53"/>
      <c r="M65" s="54"/>
      <c r="N65" s="55"/>
      <c r="O65" s="21"/>
      <c r="P65" s="28"/>
      <c r="Q65" s="23"/>
      <c r="R65" s="11"/>
      <c r="S65" s="15"/>
      <c r="T65" s="21"/>
      <c r="U65" s="28"/>
      <c r="V65" s="23"/>
      <c r="W65" s="11"/>
      <c r="X65" s="14"/>
      <c r="Y65" s="21"/>
      <c r="Z65" s="28"/>
      <c r="AA65" s="23"/>
      <c r="AB65" s="11"/>
    </row>
    <row r="66" spans="1:28" s="1" customFormat="1" ht="12.75">
      <c r="A66" s="21"/>
      <c r="B66" s="14"/>
      <c r="C66" s="23"/>
      <c r="D66" s="14"/>
      <c r="E66" s="21" t="s">
        <v>12</v>
      </c>
      <c r="F66" s="14" t="s">
        <v>208</v>
      </c>
      <c r="G66" s="70" t="s">
        <v>213</v>
      </c>
      <c r="H66" s="54">
        <v>0.2</v>
      </c>
      <c r="I66" s="55">
        <f>H66*$E$9</f>
        <v>2000</v>
      </c>
      <c r="J66" s="56" t="s">
        <v>12</v>
      </c>
      <c r="K66" s="57" t="s">
        <v>208</v>
      </c>
      <c r="L66" s="58" t="s">
        <v>214</v>
      </c>
      <c r="M66" s="54">
        <v>0.2</v>
      </c>
      <c r="N66" s="55">
        <f>M66*$J$9</f>
        <v>10000</v>
      </c>
      <c r="O66" s="21"/>
      <c r="P66" s="34"/>
      <c r="Q66" s="23"/>
      <c r="R66" s="11"/>
      <c r="S66" s="15"/>
      <c r="T66" s="21"/>
      <c r="U66" s="35"/>
      <c r="V66" s="23"/>
      <c r="W66" s="11"/>
      <c r="X66" s="14"/>
      <c r="Y66" s="21"/>
      <c r="Z66" s="34"/>
      <c r="AA66" s="23"/>
      <c r="AB66" s="11"/>
    </row>
    <row r="67" spans="1:28" s="1" customFormat="1" ht="12.75">
      <c r="A67" s="21"/>
      <c r="B67" s="14"/>
      <c r="C67" s="23"/>
      <c r="D67" s="14"/>
      <c r="E67" s="21"/>
      <c r="F67" s="14" t="s">
        <v>207</v>
      </c>
      <c r="G67" s="70" t="s">
        <v>105</v>
      </c>
      <c r="H67" s="54"/>
      <c r="I67" s="55"/>
      <c r="J67" s="56"/>
      <c r="K67" s="14" t="s">
        <v>207</v>
      </c>
      <c r="L67" s="53" t="s">
        <v>215</v>
      </c>
      <c r="M67" s="54"/>
      <c r="N67" s="55"/>
      <c r="O67" s="21"/>
      <c r="P67" s="34"/>
      <c r="Q67" s="23"/>
      <c r="R67" s="11"/>
      <c r="S67" s="15"/>
      <c r="T67" s="21"/>
      <c r="U67" s="34"/>
      <c r="V67" s="23"/>
      <c r="W67" s="11"/>
      <c r="X67" s="14"/>
      <c r="Y67" s="21"/>
      <c r="Z67" s="35"/>
      <c r="AA67" s="23"/>
      <c r="AB67" s="11"/>
    </row>
    <row r="68" spans="1:28" s="1" customFormat="1" ht="12.75">
      <c r="A68" s="21"/>
      <c r="B68" s="14"/>
      <c r="C68" s="23"/>
      <c r="D68" s="14"/>
      <c r="E68" s="21"/>
      <c r="F68" s="14"/>
      <c r="G68" s="58"/>
      <c r="H68" s="54"/>
      <c r="I68" s="55"/>
      <c r="J68" s="56"/>
      <c r="K68" s="97" t="s">
        <v>209</v>
      </c>
      <c r="L68" s="58" t="s">
        <v>216</v>
      </c>
      <c r="M68" s="54"/>
      <c r="N68" s="55"/>
      <c r="O68" s="21"/>
      <c r="P68" s="34"/>
      <c r="Q68" s="23"/>
      <c r="R68" s="11"/>
      <c r="S68" s="15"/>
      <c r="T68" s="21"/>
      <c r="U68" s="34"/>
      <c r="V68" s="23"/>
      <c r="W68" s="11"/>
      <c r="X68" s="14"/>
      <c r="Y68" s="21"/>
      <c r="Z68" s="27"/>
      <c r="AA68" s="23"/>
      <c r="AB68" s="11"/>
    </row>
    <row r="69" spans="1:28" s="1" customFormat="1" ht="12.75">
      <c r="A69" s="21"/>
      <c r="B69" s="14"/>
      <c r="C69" s="23"/>
      <c r="D69" s="14"/>
      <c r="E69" s="21"/>
      <c r="F69" s="14"/>
      <c r="G69" s="58"/>
      <c r="H69" s="54"/>
      <c r="I69" s="55"/>
      <c r="J69" s="56"/>
      <c r="K69" s="57" t="s">
        <v>210</v>
      </c>
      <c r="L69" s="58" t="s">
        <v>217</v>
      </c>
      <c r="M69" s="54"/>
      <c r="N69" s="55"/>
      <c r="O69" s="21"/>
      <c r="P69" s="34"/>
      <c r="Q69" s="23"/>
      <c r="R69" s="11"/>
      <c r="S69" s="15"/>
      <c r="T69" s="21"/>
      <c r="U69" s="34"/>
      <c r="V69" s="23"/>
      <c r="W69" s="11"/>
      <c r="X69" s="14"/>
      <c r="Y69" s="21"/>
      <c r="Z69" s="27"/>
      <c r="AA69" s="23"/>
      <c r="AB69" s="11"/>
    </row>
    <row r="70" spans="1:28" s="1" customFormat="1" ht="12.75">
      <c r="A70" s="21"/>
      <c r="B70" s="14"/>
      <c r="C70" s="23"/>
      <c r="D70" s="14"/>
      <c r="E70" s="21"/>
      <c r="F70" s="14"/>
      <c r="G70" s="58"/>
      <c r="H70" s="54"/>
      <c r="I70" s="55"/>
      <c r="J70" s="56"/>
      <c r="K70" s="14"/>
      <c r="L70" s="70"/>
      <c r="M70" s="54"/>
      <c r="N70" s="55"/>
      <c r="O70" s="21"/>
      <c r="P70" s="34"/>
      <c r="Q70" s="23"/>
      <c r="R70" s="11"/>
      <c r="S70" s="15"/>
      <c r="T70" s="21"/>
      <c r="U70" s="34"/>
      <c r="V70" s="23"/>
      <c r="W70" s="11"/>
      <c r="X70" s="14"/>
      <c r="Y70" s="21"/>
      <c r="Z70" s="27"/>
      <c r="AA70" s="23"/>
      <c r="AB70" s="11"/>
    </row>
    <row r="71" spans="1:28" s="1" customFormat="1" ht="13.5" thickBot="1">
      <c r="A71" s="22"/>
      <c r="B71" s="16"/>
      <c r="C71" s="40"/>
      <c r="D71" s="16"/>
      <c r="E71" s="22"/>
      <c r="F71" s="16"/>
      <c r="G71" s="71"/>
      <c r="H71" s="60"/>
      <c r="I71" s="61"/>
      <c r="J71" s="62"/>
      <c r="K71" s="63"/>
      <c r="L71" s="71"/>
      <c r="M71" s="60"/>
      <c r="N71" s="61"/>
      <c r="O71" s="22"/>
      <c r="P71" s="44"/>
      <c r="Q71" s="40"/>
      <c r="R71" s="17"/>
      <c r="S71" s="18"/>
      <c r="T71" s="22"/>
      <c r="U71" s="41"/>
      <c r="V71" s="40"/>
      <c r="W71" s="17"/>
      <c r="X71" s="16"/>
      <c r="Y71" s="22"/>
      <c r="Z71" s="42"/>
      <c r="AA71" s="40"/>
      <c r="AB71" s="17"/>
    </row>
    <row r="72" spans="1:28" s="1" customFormat="1" ht="13.5" thickBot="1">
      <c r="A72" s="14"/>
      <c r="B72" s="14"/>
      <c r="C72" s="23"/>
      <c r="D72" s="14"/>
      <c r="E72" s="14"/>
      <c r="F72" s="14"/>
      <c r="G72" s="70"/>
      <c r="H72" s="54"/>
      <c r="I72" s="64"/>
      <c r="J72" s="57"/>
      <c r="K72" s="57"/>
      <c r="L72" s="70"/>
      <c r="M72" s="54"/>
      <c r="N72" s="64"/>
      <c r="O72" s="14"/>
      <c r="P72" s="35"/>
      <c r="Q72" s="23"/>
      <c r="R72" s="15"/>
      <c r="S72" s="15"/>
      <c r="T72" s="14"/>
      <c r="U72" s="34"/>
      <c r="V72" s="23"/>
      <c r="W72" s="15"/>
      <c r="X72" s="14"/>
      <c r="Y72" s="14"/>
      <c r="Z72" s="27"/>
      <c r="AA72" s="23"/>
      <c r="AB72" s="15"/>
    </row>
    <row r="73" spans="1:28" s="1" customFormat="1" ht="12.75">
      <c r="A73" s="20" t="s">
        <v>4</v>
      </c>
      <c r="B73" s="43" t="s">
        <v>8</v>
      </c>
      <c r="C73" s="37"/>
      <c r="D73" s="12"/>
      <c r="E73" s="48"/>
      <c r="F73" s="12"/>
      <c r="G73" s="65" t="s">
        <v>11</v>
      </c>
      <c r="H73" s="66">
        <f>SUM(H74:H81)</f>
        <v>1</v>
      </c>
      <c r="I73" s="67">
        <f>SUM(I74:I81)</f>
        <v>10000</v>
      </c>
      <c r="J73" s="68"/>
      <c r="K73" s="69"/>
      <c r="L73" s="65" t="s">
        <v>11</v>
      </c>
      <c r="M73" s="66">
        <f>SUM(M74:M81)</f>
        <v>1</v>
      </c>
      <c r="N73" s="67">
        <f>SUM(N74:N81)</f>
        <v>50000</v>
      </c>
      <c r="O73" s="48"/>
      <c r="P73" s="43"/>
      <c r="Q73" s="38"/>
      <c r="R73" s="39"/>
      <c r="S73" s="13"/>
      <c r="T73" s="48"/>
      <c r="U73" s="43"/>
      <c r="V73" s="38"/>
      <c r="W73" s="39"/>
      <c r="X73" s="12"/>
      <c r="Y73" s="48"/>
      <c r="Z73" s="43"/>
      <c r="AA73" s="38"/>
      <c r="AB73" s="39"/>
    </row>
    <row r="74" spans="1:28" s="1" customFormat="1" ht="12.75">
      <c r="A74" s="21"/>
      <c r="B74" s="14" t="s">
        <v>15</v>
      </c>
      <c r="C74" s="23">
        <v>-0.15</v>
      </c>
      <c r="D74" s="14"/>
      <c r="E74" s="21" t="s">
        <v>51</v>
      </c>
      <c r="F74" s="14" t="s">
        <v>133</v>
      </c>
      <c r="G74" s="53" t="s">
        <v>157</v>
      </c>
      <c r="H74" s="54">
        <v>0.27</v>
      </c>
      <c r="I74" s="55">
        <f>H74*$E$9</f>
        <v>2700</v>
      </c>
      <c r="J74" s="56" t="s">
        <v>51</v>
      </c>
      <c r="K74" s="57" t="s">
        <v>179</v>
      </c>
      <c r="L74" s="53" t="s">
        <v>180</v>
      </c>
      <c r="M74" s="54">
        <v>0.24</v>
      </c>
      <c r="N74" s="55">
        <f>M74*$J$9</f>
        <v>12000</v>
      </c>
      <c r="O74" s="21"/>
      <c r="P74" s="25"/>
      <c r="Q74" s="23"/>
      <c r="R74" s="11"/>
      <c r="S74" s="15"/>
      <c r="T74" s="21"/>
      <c r="U74" s="32"/>
      <c r="V74" s="23"/>
      <c r="W74" s="11"/>
      <c r="X74" s="14"/>
      <c r="Y74" s="21"/>
      <c r="Z74" s="25"/>
      <c r="AA74" s="23"/>
      <c r="AB74" s="11"/>
    </row>
    <row r="75" spans="1:28" s="1" customFormat="1" ht="12.75">
      <c r="A75" s="21"/>
      <c r="B75" s="14" t="s">
        <v>5</v>
      </c>
      <c r="C75" s="31">
        <v>0.85</v>
      </c>
      <c r="D75" s="14"/>
      <c r="E75" s="21" t="s">
        <v>52</v>
      </c>
      <c r="F75" s="14" t="s">
        <v>158</v>
      </c>
      <c r="G75" s="53" t="s">
        <v>159</v>
      </c>
      <c r="H75" s="54">
        <v>0.15</v>
      </c>
      <c r="I75" s="55">
        <f>H75*$E$9</f>
        <v>1500</v>
      </c>
      <c r="J75" s="56" t="s">
        <v>52</v>
      </c>
      <c r="K75" s="57" t="s">
        <v>161</v>
      </c>
      <c r="L75" s="53" t="s">
        <v>188</v>
      </c>
      <c r="M75" s="54">
        <v>0.22</v>
      </c>
      <c r="N75" s="55">
        <f>M75*$J$9</f>
        <v>11000</v>
      </c>
      <c r="O75" s="21"/>
      <c r="P75" s="25"/>
      <c r="Q75" s="23"/>
      <c r="R75" s="11"/>
      <c r="S75" s="15"/>
      <c r="T75" s="21"/>
      <c r="U75" s="33"/>
      <c r="V75" s="23"/>
      <c r="W75" s="11"/>
      <c r="X75" s="14"/>
      <c r="Y75" s="21"/>
      <c r="Z75" s="25"/>
      <c r="AA75" s="23"/>
      <c r="AB75" s="11"/>
    </row>
    <row r="76" spans="1:28" s="1" customFormat="1" ht="12.75">
      <c r="A76" s="21"/>
      <c r="B76" s="14" t="s">
        <v>6</v>
      </c>
      <c r="C76" s="47">
        <v>0</v>
      </c>
      <c r="D76" s="14"/>
      <c r="E76" s="21" t="s">
        <v>53</v>
      </c>
      <c r="F76" s="57" t="s">
        <v>156</v>
      </c>
      <c r="G76" s="53" t="s">
        <v>160</v>
      </c>
      <c r="H76" s="54">
        <v>0.15</v>
      </c>
      <c r="I76" s="55">
        <f>H76*$E$9</f>
        <v>1500</v>
      </c>
      <c r="J76" s="56" t="s">
        <v>53</v>
      </c>
      <c r="K76" s="57" t="s">
        <v>156</v>
      </c>
      <c r="L76" s="53" t="s">
        <v>160</v>
      </c>
      <c r="M76" s="54">
        <v>0.14</v>
      </c>
      <c r="N76" s="55">
        <f>M76*$J$9</f>
        <v>7000.000000000001</v>
      </c>
      <c r="O76" s="21"/>
      <c r="P76" s="25"/>
      <c r="Q76" s="23"/>
      <c r="R76" s="11"/>
      <c r="S76" s="15"/>
      <c r="T76" s="21"/>
      <c r="U76" s="33"/>
      <c r="V76" s="23"/>
      <c r="W76" s="11"/>
      <c r="X76" s="14"/>
      <c r="Y76" s="21"/>
      <c r="Z76" s="25"/>
      <c r="AA76" s="23"/>
      <c r="AB76" s="11"/>
    </row>
    <row r="77" spans="1:28" s="1" customFormat="1" ht="12.75">
      <c r="A77" s="21"/>
      <c r="B77" s="14" t="s">
        <v>7</v>
      </c>
      <c r="C77" s="31">
        <v>0.15</v>
      </c>
      <c r="D77" s="14"/>
      <c r="E77" s="21" t="s">
        <v>117</v>
      </c>
      <c r="F77" s="52" t="s">
        <v>228</v>
      </c>
      <c r="G77" s="53" t="s">
        <v>139</v>
      </c>
      <c r="H77" s="54">
        <v>0.26</v>
      </c>
      <c r="I77" s="55">
        <f>H77*$E$9</f>
        <v>2600</v>
      </c>
      <c r="J77" s="56" t="s">
        <v>117</v>
      </c>
      <c r="K77" s="72" t="s">
        <v>228</v>
      </c>
      <c r="L77" s="53" t="s">
        <v>139</v>
      </c>
      <c r="M77" s="54">
        <v>0.23</v>
      </c>
      <c r="N77" s="55">
        <f>M77*$J$9</f>
        <v>11500</v>
      </c>
      <c r="O77" s="21"/>
      <c r="P77" s="25"/>
      <c r="Q77" s="23"/>
      <c r="R77" s="11"/>
      <c r="S77" s="15"/>
      <c r="T77" s="21"/>
      <c r="U77" s="33"/>
      <c r="V77" s="23"/>
      <c r="W77" s="11"/>
      <c r="X77" s="14"/>
      <c r="Y77" s="21"/>
      <c r="Z77" s="25"/>
      <c r="AA77" s="23"/>
      <c r="AB77" s="11"/>
    </row>
    <row r="78" spans="1:28" s="1" customFormat="1" ht="12.75">
      <c r="A78" s="21"/>
      <c r="B78" s="14"/>
      <c r="C78" s="23"/>
      <c r="D78" s="14"/>
      <c r="E78" s="21" t="s">
        <v>55</v>
      </c>
      <c r="F78" s="14"/>
      <c r="G78" s="53"/>
      <c r="H78" s="54"/>
      <c r="I78" s="55"/>
      <c r="J78" s="56" t="s">
        <v>55</v>
      </c>
      <c r="K78" s="57"/>
      <c r="L78" s="53"/>
      <c r="M78" s="54"/>
      <c r="N78" s="55"/>
      <c r="O78" s="21"/>
      <c r="P78" s="25"/>
      <c r="Q78" s="23"/>
      <c r="R78" s="11"/>
      <c r="S78" s="15"/>
      <c r="T78" s="21"/>
      <c r="U78" s="33"/>
      <c r="V78" s="23"/>
      <c r="W78" s="11"/>
      <c r="X78" s="14"/>
      <c r="Y78" s="21"/>
      <c r="Z78" s="25"/>
      <c r="AA78" s="23"/>
      <c r="AB78" s="11"/>
    </row>
    <row r="79" spans="1:28" s="1" customFormat="1" ht="12.75">
      <c r="A79" s="21"/>
      <c r="B79" s="14"/>
      <c r="C79" s="23"/>
      <c r="D79" s="14"/>
      <c r="E79" s="21" t="s">
        <v>219</v>
      </c>
      <c r="F79" s="14"/>
      <c r="G79" s="57"/>
      <c r="H79" s="54">
        <v>0.02</v>
      </c>
      <c r="I79" s="55">
        <f>H79*$E$9</f>
        <v>200</v>
      </c>
      <c r="J79" s="21" t="s">
        <v>219</v>
      </c>
      <c r="K79" s="14"/>
      <c r="L79" s="57"/>
      <c r="M79" s="54">
        <v>0.02</v>
      </c>
      <c r="N79" s="55">
        <f>M79*$J$9</f>
        <v>1000</v>
      </c>
      <c r="O79" s="21"/>
      <c r="P79" s="14"/>
      <c r="Q79" s="23"/>
      <c r="R79" s="11"/>
      <c r="S79" s="15"/>
      <c r="T79" s="21"/>
      <c r="U79" s="14"/>
      <c r="V79" s="23"/>
      <c r="W79" s="11"/>
      <c r="X79" s="14"/>
      <c r="Y79" s="21"/>
      <c r="Z79" s="14"/>
      <c r="AA79" s="23"/>
      <c r="AB79" s="11"/>
    </row>
    <row r="80" spans="1:28" s="1" customFormat="1" ht="12.75">
      <c r="A80" s="21"/>
      <c r="B80" s="14" t="s">
        <v>163</v>
      </c>
      <c r="C80" s="23" t="s">
        <v>177</v>
      </c>
      <c r="D80" s="14"/>
      <c r="E80" s="21" t="s">
        <v>6</v>
      </c>
      <c r="F80" s="14"/>
      <c r="G80" s="57"/>
      <c r="H80" s="54"/>
      <c r="I80" s="55"/>
      <c r="J80" s="56" t="s">
        <v>6</v>
      </c>
      <c r="K80" s="57"/>
      <c r="L80" s="57"/>
      <c r="M80" s="54"/>
      <c r="N80" s="55"/>
      <c r="O80" s="21"/>
      <c r="P80" s="14"/>
      <c r="Q80" s="23"/>
      <c r="R80" s="11"/>
      <c r="S80" s="15"/>
      <c r="T80" s="21"/>
      <c r="U80" s="14"/>
      <c r="V80" s="23"/>
      <c r="W80" s="11"/>
      <c r="X80" s="14"/>
      <c r="Y80" s="21"/>
      <c r="Z80" s="14"/>
      <c r="AA80" s="23"/>
      <c r="AB80" s="11"/>
    </row>
    <row r="81" spans="1:28" s="1" customFormat="1" ht="12.75">
      <c r="A81" s="21"/>
      <c r="B81" s="14"/>
      <c r="C81" s="23"/>
      <c r="D81" s="14"/>
      <c r="E81" s="21" t="s">
        <v>12</v>
      </c>
      <c r="F81" s="14" t="s">
        <v>207</v>
      </c>
      <c r="G81" s="70" t="s">
        <v>106</v>
      </c>
      <c r="H81" s="54">
        <v>0.15</v>
      </c>
      <c r="I81" s="55">
        <f>H81*$E$9</f>
        <v>1500</v>
      </c>
      <c r="J81" s="56" t="s">
        <v>12</v>
      </c>
      <c r="K81" s="57" t="s">
        <v>208</v>
      </c>
      <c r="L81" s="70" t="s">
        <v>37</v>
      </c>
      <c r="M81" s="54">
        <v>0.15</v>
      </c>
      <c r="N81" s="55">
        <f>M81*$J$9</f>
        <v>7500</v>
      </c>
      <c r="O81" s="21"/>
      <c r="P81" s="34"/>
      <c r="Q81" s="23"/>
      <c r="R81" s="11"/>
      <c r="S81" s="15"/>
      <c r="T81" s="21"/>
      <c r="U81" s="34"/>
      <c r="V81" s="23"/>
      <c r="W81" s="11"/>
      <c r="X81" s="14"/>
      <c r="Y81" s="21"/>
      <c r="Z81" s="34"/>
      <c r="AA81" s="23"/>
      <c r="AB81" s="11"/>
    </row>
    <row r="82" spans="1:28" s="1" customFormat="1" ht="13.5" thickBot="1">
      <c r="A82" s="21"/>
      <c r="B82" s="14"/>
      <c r="C82" s="23"/>
      <c r="D82" s="14"/>
      <c r="E82" s="21"/>
      <c r="F82" s="14"/>
      <c r="G82" s="58"/>
      <c r="H82" s="54"/>
      <c r="I82" s="55"/>
      <c r="J82" s="56"/>
      <c r="K82" s="14" t="s">
        <v>207</v>
      </c>
      <c r="L82" s="59" t="s">
        <v>218</v>
      </c>
      <c r="M82" s="54"/>
      <c r="N82" s="55"/>
      <c r="O82" s="21"/>
      <c r="P82" s="34"/>
      <c r="Q82" s="23"/>
      <c r="R82" s="11"/>
      <c r="S82" s="15"/>
      <c r="T82" s="21"/>
      <c r="U82" s="34"/>
      <c r="V82" s="23"/>
      <c r="W82" s="11"/>
      <c r="X82" s="14"/>
      <c r="Y82" s="21"/>
      <c r="Z82" s="34"/>
      <c r="AA82" s="23"/>
      <c r="AB82" s="11"/>
    </row>
    <row r="83" spans="1:28" s="1" customFormat="1" ht="12.75">
      <c r="A83" s="21"/>
      <c r="B83" s="14"/>
      <c r="C83" s="23"/>
      <c r="D83" s="14"/>
      <c r="E83" s="21"/>
      <c r="F83" s="14"/>
      <c r="G83" s="58"/>
      <c r="H83" s="54"/>
      <c r="I83" s="55"/>
      <c r="J83" s="56"/>
      <c r="K83" s="97" t="s">
        <v>209</v>
      </c>
      <c r="L83" s="58" t="s">
        <v>39</v>
      </c>
      <c r="M83" s="54"/>
      <c r="N83" s="55"/>
      <c r="O83" s="21"/>
      <c r="P83" s="34"/>
      <c r="Q83" s="23"/>
      <c r="R83" s="11"/>
      <c r="S83" s="15"/>
      <c r="T83" s="21"/>
      <c r="U83" s="34"/>
      <c r="V83" s="23"/>
      <c r="W83" s="11"/>
      <c r="X83" s="14"/>
      <c r="Y83" s="21"/>
      <c r="Z83" s="34"/>
      <c r="AA83" s="23"/>
      <c r="AB83" s="11"/>
    </row>
    <row r="84" spans="1:28" s="1" customFormat="1" ht="12.75">
      <c r="A84" s="21"/>
      <c r="B84" s="14"/>
      <c r="C84" s="23"/>
      <c r="D84" s="14"/>
      <c r="E84" s="21"/>
      <c r="F84" s="14"/>
      <c r="G84" s="58"/>
      <c r="H84" s="54"/>
      <c r="I84" s="55"/>
      <c r="J84" s="56"/>
      <c r="K84" s="57" t="s">
        <v>210</v>
      </c>
      <c r="L84" s="58" t="s">
        <v>40</v>
      </c>
      <c r="M84" s="54"/>
      <c r="N84" s="55"/>
      <c r="O84" s="21"/>
      <c r="P84" s="34"/>
      <c r="Q84" s="23"/>
      <c r="R84" s="11"/>
      <c r="S84" s="15"/>
      <c r="T84" s="21"/>
      <c r="U84" s="34"/>
      <c r="V84" s="14"/>
      <c r="W84" s="10"/>
      <c r="X84" s="14"/>
      <c r="Y84" s="21"/>
      <c r="Z84" s="27"/>
      <c r="AA84" s="14"/>
      <c r="AB84" s="10"/>
    </row>
    <row r="85" spans="1:28" s="1" customFormat="1" ht="13.5" thickBot="1">
      <c r="A85" s="22"/>
      <c r="B85" s="16"/>
      <c r="C85" s="40"/>
      <c r="D85" s="16"/>
      <c r="E85" s="22"/>
      <c r="F85" s="16"/>
      <c r="G85" s="59"/>
      <c r="H85" s="60"/>
      <c r="I85" s="61"/>
      <c r="J85" s="62"/>
      <c r="K85" s="14"/>
      <c r="L85" s="59"/>
      <c r="M85" s="60"/>
      <c r="N85" s="61"/>
      <c r="O85" s="22"/>
      <c r="P85" s="41"/>
      <c r="Q85" s="40"/>
      <c r="R85" s="17"/>
      <c r="S85" s="18"/>
      <c r="T85" s="22"/>
      <c r="U85" s="41"/>
      <c r="V85" s="16"/>
      <c r="W85" s="19"/>
      <c r="X85" s="16"/>
      <c r="Y85" s="22"/>
      <c r="Z85" s="42"/>
      <c r="AA85" s="16"/>
      <c r="AB85" s="19"/>
    </row>
    <row r="86" spans="7:14" ht="12.75">
      <c r="G86" s="73"/>
      <c r="H86" s="74"/>
      <c r="I86" s="75"/>
      <c r="J86" s="76"/>
      <c r="K86" s="76"/>
      <c r="L86" s="73"/>
      <c r="M86" s="74"/>
      <c r="N86" s="75"/>
    </row>
    <row r="87" spans="7:14" ht="12.75">
      <c r="G87" s="76"/>
      <c r="H87" s="74"/>
      <c r="I87" s="75"/>
      <c r="J87" s="76"/>
      <c r="K87" s="76"/>
      <c r="L87" s="76"/>
      <c r="M87" s="74"/>
      <c r="N87" s="75"/>
    </row>
    <row r="88" spans="7:14" ht="12.75">
      <c r="G88" s="76"/>
      <c r="H88" s="74"/>
      <c r="I88" s="75"/>
      <c r="J88" s="76"/>
      <c r="K88" s="76"/>
      <c r="L88" s="76"/>
      <c r="M88" s="74"/>
      <c r="N88" s="75"/>
    </row>
  </sheetData>
  <sheetProtection/>
  <mergeCells count="5">
    <mergeCell ref="T9:W9"/>
    <mergeCell ref="Y9:AB9"/>
    <mergeCell ref="E9:I9"/>
    <mergeCell ref="J9:N9"/>
    <mergeCell ref="O9:R9"/>
  </mergeCells>
  <printOptions/>
  <pageMargins left="0.37" right="0.22" top="0.45" bottom="0.44" header="0.5" footer="0.5"/>
  <pageSetup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AB86"/>
  <sheetViews>
    <sheetView view="pageBreakPreview" zoomScale="75" zoomScaleSheetLayoutView="75" zoomScalePageLayoutView="0" workbookViewId="0" topLeftCell="I1">
      <selection activeCell="Z62" activeCellId="3" sqref="P27 P42 Z46 Z62"/>
    </sheetView>
  </sheetViews>
  <sheetFormatPr defaultColWidth="9.140625" defaultRowHeight="12.75"/>
  <cols>
    <col min="1" max="2" width="18.00390625" style="77" bestFit="1" customWidth="1"/>
    <col min="3" max="3" width="9.7109375" style="78" bestFit="1" customWidth="1"/>
    <col min="4" max="4" width="9.421875" style="77" bestFit="1" customWidth="1"/>
    <col min="5" max="5" width="12.421875" style="77" bestFit="1" customWidth="1"/>
    <col min="6" max="6" width="13.28125" style="77" customWidth="1"/>
    <col min="7" max="7" width="30.8515625" style="77" bestFit="1" customWidth="1"/>
    <col min="8" max="8" width="12.28125" style="78" bestFit="1" customWidth="1"/>
    <col min="9" max="9" width="9.28125" style="79" customWidth="1"/>
    <col min="10" max="10" width="12.28125" style="79" bestFit="1" customWidth="1"/>
    <col min="11" max="11" width="13.421875" style="79" customWidth="1"/>
    <col min="12" max="12" width="42.8515625" style="77" customWidth="1"/>
    <col min="13" max="14" width="12.28125" style="77" bestFit="1" customWidth="1"/>
    <col min="15" max="15" width="9.140625" style="77" customWidth="1"/>
    <col min="16" max="16" width="10.140625" style="77" bestFit="1" customWidth="1"/>
    <col min="17" max="16384" width="9.140625" style="77" customWidth="1"/>
  </cols>
  <sheetData>
    <row r="1" spans="10:19" ht="12.75">
      <c r="J1" s="77"/>
      <c r="K1" s="77"/>
      <c r="M1" s="78"/>
      <c r="N1" s="79"/>
      <c r="Q1" s="78"/>
      <c r="R1" s="79"/>
      <c r="S1" s="79"/>
    </row>
    <row r="2" spans="2:11" s="80" customFormat="1" ht="12.75">
      <c r="B2" s="80" t="s">
        <v>111</v>
      </c>
      <c r="C2" s="81"/>
      <c r="H2" s="81"/>
      <c r="I2" s="82"/>
      <c r="J2" s="82"/>
      <c r="K2" s="82"/>
    </row>
    <row r="3" spans="2:11" s="80" customFormat="1" ht="12.75">
      <c r="B3" s="80" t="s">
        <v>112</v>
      </c>
      <c r="C3" s="81"/>
      <c r="D3" s="83">
        <v>0.3</v>
      </c>
      <c r="E3" s="83">
        <v>0.5</v>
      </c>
      <c r="F3" s="83"/>
      <c r="G3" s="83">
        <v>0.6</v>
      </c>
      <c r="H3" s="81">
        <v>0.85</v>
      </c>
      <c r="I3" s="82"/>
      <c r="J3" s="82"/>
      <c r="K3" s="82"/>
    </row>
    <row r="4" spans="2:11" s="80" customFormat="1" ht="12.75">
      <c r="B4" s="80" t="s">
        <v>113</v>
      </c>
      <c r="C4" s="81">
        <v>0.35</v>
      </c>
      <c r="D4" s="81">
        <f>C4*0.3</f>
        <v>0.105</v>
      </c>
      <c r="E4" s="81">
        <f>C4*50%</f>
        <v>0.175</v>
      </c>
      <c r="F4" s="81"/>
      <c r="G4" s="81">
        <f>C4*0.6</f>
        <v>0.21</v>
      </c>
      <c r="H4" s="81">
        <f>C4*0.85</f>
        <v>0.2975</v>
      </c>
      <c r="I4" s="82"/>
      <c r="J4" s="82"/>
      <c r="K4" s="82"/>
    </row>
    <row r="5" spans="2:11" s="80" customFormat="1" ht="12.75">
      <c r="B5" s="80" t="s">
        <v>114</v>
      </c>
      <c r="C5" s="81">
        <v>0.2</v>
      </c>
      <c r="D5" s="81">
        <f>C5*0.3</f>
        <v>0.06</v>
      </c>
      <c r="E5" s="81">
        <f>C5*50%</f>
        <v>0.1</v>
      </c>
      <c r="F5" s="81"/>
      <c r="G5" s="81">
        <f>C5*0.6</f>
        <v>0.12</v>
      </c>
      <c r="H5" s="81">
        <f>C5*0.85</f>
        <v>0.17</v>
      </c>
      <c r="I5" s="82"/>
      <c r="J5" s="82"/>
      <c r="K5" s="82"/>
    </row>
    <row r="6" spans="2:11" s="80" customFormat="1" ht="12.75">
      <c r="B6" s="80" t="s">
        <v>115</v>
      </c>
      <c r="C6" s="81">
        <v>0.15</v>
      </c>
      <c r="D6" s="81">
        <f>C6*0.3</f>
        <v>0.045</v>
      </c>
      <c r="E6" s="81">
        <f>C6*50%</f>
        <v>0.075</v>
      </c>
      <c r="F6" s="81"/>
      <c r="G6" s="81">
        <f>C6*0.6</f>
        <v>0.09</v>
      </c>
      <c r="H6" s="81">
        <f>C6*0.85</f>
        <v>0.1275</v>
      </c>
      <c r="I6" s="82"/>
      <c r="J6" s="82"/>
      <c r="K6" s="82"/>
    </row>
    <row r="7" spans="2:11" s="80" customFormat="1" ht="12.75">
      <c r="B7" s="80" t="s">
        <v>116</v>
      </c>
      <c r="C7" s="81">
        <v>0.3</v>
      </c>
      <c r="D7" s="81">
        <f>C7*0.3</f>
        <v>0.09</v>
      </c>
      <c r="E7" s="81">
        <f>C7*50%</f>
        <v>0.15</v>
      </c>
      <c r="F7" s="81"/>
      <c r="G7" s="81">
        <f>C7*0.6</f>
        <v>0.18</v>
      </c>
      <c r="H7" s="81">
        <f>C7*0.85</f>
        <v>0.255</v>
      </c>
      <c r="I7" s="82"/>
      <c r="J7" s="82"/>
      <c r="K7" s="82"/>
    </row>
    <row r="8" spans="1:19" s="1" customFormat="1" ht="12.75">
      <c r="A8" s="6" t="s">
        <v>13</v>
      </c>
      <c r="B8" s="8" t="s">
        <v>56</v>
      </c>
      <c r="C8" s="2"/>
      <c r="F8" s="6" t="s">
        <v>204</v>
      </c>
      <c r="H8" s="2"/>
      <c r="I8" s="3"/>
      <c r="M8" s="2"/>
      <c r="N8" s="3"/>
      <c r="Q8" s="2"/>
      <c r="R8" s="3"/>
      <c r="S8" s="3"/>
    </row>
    <row r="9" spans="5:28" s="7" customFormat="1" ht="16.5" thickBot="1">
      <c r="E9" s="216">
        <v>10000</v>
      </c>
      <c r="F9" s="216"/>
      <c r="G9" s="217"/>
      <c r="H9" s="217"/>
      <c r="I9" s="217"/>
      <c r="J9" s="216">
        <v>50000</v>
      </c>
      <c r="K9" s="216"/>
      <c r="L9" s="217"/>
      <c r="M9" s="217"/>
      <c r="N9" s="217"/>
      <c r="O9" s="216"/>
      <c r="P9" s="217"/>
      <c r="Q9" s="217"/>
      <c r="R9" s="217"/>
      <c r="T9" s="216"/>
      <c r="U9" s="217"/>
      <c r="V9" s="217"/>
      <c r="W9" s="217"/>
      <c r="Y9" s="216"/>
      <c r="Z9" s="217"/>
      <c r="AA9" s="217"/>
      <c r="AB9" s="217"/>
    </row>
    <row r="10" spans="1:28" s="1" customFormat="1" ht="12.75">
      <c r="A10" s="20" t="s">
        <v>0</v>
      </c>
      <c r="B10" s="43" t="s">
        <v>0</v>
      </c>
      <c r="C10" s="37"/>
      <c r="D10" s="12"/>
      <c r="E10" s="48"/>
      <c r="F10" s="12"/>
      <c r="G10" s="43" t="s">
        <v>11</v>
      </c>
      <c r="H10" s="38">
        <f>SUM(H11:H20)</f>
        <v>1</v>
      </c>
      <c r="I10" s="39">
        <f>SUM(I11:I20)</f>
        <v>10000</v>
      </c>
      <c r="J10" s="48"/>
      <c r="K10" s="12"/>
      <c r="L10" s="43" t="s">
        <v>11</v>
      </c>
      <c r="M10" s="38">
        <f>SUM(M11:M20)</f>
        <v>1</v>
      </c>
      <c r="N10" s="39">
        <f>SUM(N11:N20)</f>
        <v>50000</v>
      </c>
      <c r="O10" s="48"/>
      <c r="P10" s="43"/>
      <c r="Q10" s="38"/>
      <c r="R10" s="39"/>
      <c r="S10" s="13"/>
      <c r="T10" s="48"/>
      <c r="U10" s="43"/>
      <c r="V10" s="38"/>
      <c r="W10" s="39"/>
      <c r="X10" s="12"/>
      <c r="Y10" s="48"/>
      <c r="Z10" s="43"/>
      <c r="AA10" s="38"/>
      <c r="AB10" s="39"/>
    </row>
    <row r="11" spans="1:28" s="1" customFormat="1" ht="12.75">
      <c r="A11" s="21"/>
      <c r="B11" s="14" t="s">
        <v>14</v>
      </c>
      <c r="C11" s="23">
        <v>-0.05</v>
      </c>
      <c r="D11" s="14"/>
      <c r="E11" s="21" t="s">
        <v>51</v>
      </c>
      <c r="F11" s="14"/>
      <c r="G11" s="53"/>
      <c r="H11" s="54"/>
      <c r="I11" s="55"/>
      <c r="J11" s="56" t="s">
        <v>51</v>
      </c>
      <c r="K11" s="57" t="s">
        <v>148</v>
      </c>
      <c r="L11" s="53" t="s">
        <v>147</v>
      </c>
      <c r="M11" s="54">
        <v>0.13</v>
      </c>
      <c r="N11" s="55">
        <f>M11*$J$9</f>
        <v>6500</v>
      </c>
      <c r="O11" s="21"/>
      <c r="P11" s="25"/>
      <c r="Q11" s="23"/>
      <c r="R11" s="11"/>
      <c r="S11" s="15"/>
      <c r="T11" s="21"/>
      <c r="U11" s="25"/>
      <c r="V11" s="23"/>
      <c r="W11" s="11"/>
      <c r="X11" s="14"/>
      <c r="Y11" s="21"/>
      <c r="Z11" s="25"/>
      <c r="AA11" s="23"/>
      <c r="AB11" s="11"/>
    </row>
    <row r="12" spans="1:28" s="1" customFormat="1" ht="12.75">
      <c r="A12" s="21"/>
      <c r="B12" s="14" t="s">
        <v>5</v>
      </c>
      <c r="C12" s="24">
        <v>0.3</v>
      </c>
      <c r="D12" s="14"/>
      <c r="E12" s="21" t="s">
        <v>52</v>
      </c>
      <c r="F12" s="14" t="s">
        <v>126</v>
      </c>
      <c r="G12" s="53" t="s">
        <v>118</v>
      </c>
      <c r="H12" s="54">
        <v>0.14</v>
      </c>
      <c r="I12" s="55">
        <f>H12*E9</f>
        <v>1400.0000000000002</v>
      </c>
      <c r="J12" s="56" t="s">
        <v>52</v>
      </c>
      <c r="K12" s="57" t="s">
        <v>126</v>
      </c>
      <c r="L12" s="53" t="s">
        <v>118</v>
      </c>
      <c r="M12" s="54">
        <v>0.08</v>
      </c>
      <c r="N12" s="55">
        <f>M12*$J$9</f>
        <v>4000</v>
      </c>
      <c r="O12" s="21"/>
      <c r="P12" s="25"/>
      <c r="Q12" s="23"/>
      <c r="R12" s="11"/>
      <c r="S12" s="15"/>
      <c r="T12" s="21"/>
      <c r="U12" s="25"/>
      <c r="V12" s="23"/>
      <c r="W12" s="11"/>
      <c r="X12" s="14"/>
      <c r="Y12" s="21"/>
      <c r="Z12" s="25"/>
      <c r="AA12" s="23"/>
      <c r="AB12" s="11"/>
    </row>
    <row r="13" spans="1:28" s="1" customFormat="1" ht="12.75">
      <c r="A13" s="21"/>
      <c r="B13" s="14" t="s">
        <v>6</v>
      </c>
      <c r="C13" s="24">
        <v>0.4</v>
      </c>
      <c r="D13" s="14"/>
      <c r="E13" s="21" t="s">
        <v>53</v>
      </c>
      <c r="F13" s="14"/>
      <c r="G13" s="53"/>
      <c r="H13" s="54"/>
      <c r="I13" s="55"/>
      <c r="J13" s="56" t="s">
        <v>53</v>
      </c>
      <c r="K13" s="14" t="s">
        <v>134</v>
      </c>
      <c r="L13" s="53" t="s">
        <v>191</v>
      </c>
      <c r="M13" s="54">
        <v>0.07</v>
      </c>
      <c r="N13" s="55">
        <f>M13*$J$9</f>
        <v>3500.0000000000005</v>
      </c>
      <c r="O13" s="21"/>
      <c r="P13" s="25"/>
      <c r="Q13" s="23"/>
      <c r="R13" s="11"/>
      <c r="S13" s="15"/>
      <c r="T13" s="21"/>
      <c r="U13" s="25"/>
      <c r="V13" s="23"/>
      <c r="W13" s="11"/>
      <c r="X13" s="14"/>
      <c r="Y13" s="21"/>
      <c r="Z13" s="25"/>
      <c r="AA13" s="23"/>
      <c r="AB13" s="11"/>
    </row>
    <row r="14" spans="1:28" s="1" customFormat="1" ht="12.75">
      <c r="A14" s="21"/>
      <c r="B14" s="14" t="s">
        <v>7</v>
      </c>
      <c r="C14" s="26">
        <v>0.3</v>
      </c>
      <c r="D14" s="14"/>
      <c r="E14" s="21" t="s">
        <v>117</v>
      </c>
      <c r="F14" s="14" t="s">
        <v>127</v>
      </c>
      <c r="G14" s="53" t="s">
        <v>119</v>
      </c>
      <c r="H14" s="54">
        <v>0.26</v>
      </c>
      <c r="I14" s="55">
        <f>H14*E9</f>
        <v>2600</v>
      </c>
      <c r="J14" s="56" t="s">
        <v>117</v>
      </c>
      <c r="K14" s="57"/>
      <c r="L14" s="53"/>
      <c r="M14" s="54"/>
      <c r="N14" s="55"/>
      <c r="O14" s="21"/>
      <c r="P14" s="25"/>
      <c r="Q14" s="23"/>
      <c r="R14" s="11"/>
      <c r="S14" s="15"/>
      <c r="T14" s="21"/>
      <c r="U14" s="25"/>
      <c r="V14" s="23"/>
      <c r="W14" s="11"/>
      <c r="X14" s="14"/>
      <c r="Y14" s="21"/>
      <c r="Z14" s="25"/>
      <c r="AA14" s="23"/>
      <c r="AB14" s="11"/>
    </row>
    <row r="15" spans="1:28" s="1" customFormat="1" ht="12.75">
      <c r="A15" s="21"/>
      <c r="B15" s="14"/>
      <c r="C15" s="23"/>
      <c r="D15" s="14"/>
      <c r="E15" s="21" t="s">
        <v>55</v>
      </c>
      <c r="F15" s="14"/>
      <c r="G15" s="53"/>
      <c r="H15" s="54"/>
      <c r="I15" s="55"/>
      <c r="J15" s="56" t="s">
        <v>55</v>
      </c>
      <c r="K15" s="57" t="s">
        <v>131</v>
      </c>
      <c r="L15" s="53" t="s">
        <v>130</v>
      </c>
      <c r="M15" s="54">
        <v>0.12</v>
      </c>
      <c r="N15" s="55">
        <f>M15*$J$9</f>
        <v>6000</v>
      </c>
      <c r="O15" s="21"/>
      <c r="P15" s="25"/>
      <c r="Q15" s="23"/>
      <c r="R15" s="11"/>
      <c r="S15" s="15"/>
      <c r="T15" s="21"/>
      <c r="U15" s="25"/>
      <c r="V15" s="23"/>
      <c r="W15" s="11"/>
      <c r="X15" s="14"/>
      <c r="Y15" s="21"/>
      <c r="Z15" s="25"/>
      <c r="AA15" s="23"/>
      <c r="AB15" s="11"/>
    </row>
    <row r="16" spans="1:28" s="1" customFormat="1" ht="12.75">
      <c r="A16" s="21"/>
      <c r="B16" s="14"/>
      <c r="C16" s="23"/>
      <c r="D16" s="14"/>
      <c r="E16" s="21" t="s">
        <v>219</v>
      </c>
      <c r="F16" s="14"/>
      <c r="G16" s="57"/>
      <c r="H16" s="54">
        <v>0.02</v>
      </c>
      <c r="I16" s="55">
        <f>H16*$E$9</f>
        <v>200</v>
      </c>
      <c r="J16" s="21" t="s">
        <v>219</v>
      </c>
      <c r="K16" s="14"/>
      <c r="L16" s="57"/>
      <c r="M16" s="54">
        <v>0.02</v>
      </c>
      <c r="N16" s="55">
        <f>M16*$J$9</f>
        <v>1000</v>
      </c>
      <c r="O16" s="21"/>
      <c r="P16" s="14"/>
      <c r="Q16" s="23"/>
      <c r="R16" s="11"/>
      <c r="S16" s="15"/>
      <c r="T16" s="21"/>
      <c r="U16" s="14"/>
      <c r="V16" s="23"/>
      <c r="W16" s="11"/>
      <c r="X16" s="14"/>
      <c r="Y16" s="21"/>
      <c r="Z16" s="14"/>
      <c r="AA16" s="23"/>
      <c r="AB16" s="11"/>
    </row>
    <row r="17" spans="1:28" s="1" customFormat="1" ht="12.75">
      <c r="A17" s="21"/>
      <c r="B17" s="14" t="s">
        <v>163</v>
      </c>
      <c r="C17" s="23" t="s">
        <v>174</v>
      </c>
      <c r="D17" s="14"/>
      <c r="E17" s="21" t="s">
        <v>6</v>
      </c>
      <c r="F17" s="14" t="s">
        <v>212</v>
      </c>
      <c r="G17" s="53" t="s">
        <v>235</v>
      </c>
      <c r="H17" s="54">
        <v>0.58</v>
      </c>
      <c r="I17" s="55">
        <f>H17*$E$9</f>
        <v>5800</v>
      </c>
      <c r="J17" s="56" t="s">
        <v>6</v>
      </c>
      <c r="K17" s="57" t="s">
        <v>212</v>
      </c>
      <c r="L17" s="53" t="s">
        <v>235</v>
      </c>
      <c r="M17" s="54">
        <v>0.58</v>
      </c>
      <c r="N17" s="55">
        <f>M17*$J$9</f>
        <v>28999.999999999996</v>
      </c>
      <c r="O17" s="21"/>
      <c r="P17" s="28"/>
      <c r="Q17" s="23"/>
      <c r="R17" s="11"/>
      <c r="S17" s="15"/>
      <c r="T17" s="21"/>
      <c r="U17" s="28"/>
      <c r="V17" s="23"/>
      <c r="W17" s="11"/>
      <c r="X17" s="14"/>
      <c r="Y17" s="21"/>
      <c r="Z17" s="28"/>
      <c r="AA17" s="23"/>
      <c r="AB17" s="11"/>
    </row>
    <row r="18" spans="1:28" s="1" customFormat="1" ht="12.75">
      <c r="A18" s="21"/>
      <c r="B18" s="14"/>
      <c r="C18" s="23" t="s">
        <v>165</v>
      </c>
      <c r="D18" s="14"/>
      <c r="E18" s="21"/>
      <c r="F18" s="14" t="s">
        <v>211</v>
      </c>
      <c r="G18" s="53" t="s">
        <v>185</v>
      </c>
      <c r="H18" s="54"/>
      <c r="I18" s="55"/>
      <c r="J18" s="56"/>
      <c r="K18" s="57" t="s">
        <v>211</v>
      </c>
      <c r="L18" s="53" t="s">
        <v>185</v>
      </c>
      <c r="M18" s="54"/>
      <c r="N18" s="55">
        <f>M18*$J$9</f>
        <v>0</v>
      </c>
      <c r="O18" s="21"/>
      <c r="P18" s="28"/>
      <c r="Q18" s="23"/>
      <c r="R18" s="11"/>
      <c r="S18" s="15"/>
      <c r="T18" s="21"/>
      <c r="U18" s="28"/>
      <c r="V18" s="23"/>
      <c r="W18" s="11"/>
      <c r="X18" s="14"/>
      <c r="Y18" s="21"/>
      <c r="Z18" s="28"/>
      <c r="AA18" s="23"/>
      <c r="AB18" s="11"/>
    </row>
    <row r="19" spans="1:28" s="1" customFormat="1" ht="12.75">
      <c r="A19" s="21"/>
      <c r="B19" s="14"/>
      <c r="C19" s="23"/>
      <c r="D19" s="14"/>
      <c r="E19" s="21"/>
      <c r="F19" s="14"/>
      <c r="G19" s="53"/>
      <c r="H19" s="54"/>
      <c r="I19" s="55"/>
      <c r="J19" s="56"/>
      <c r="K19" s="57"/>
      <c r="L19" s="53"/>
      <c r="M19" s="54"/>
      <c r="N19" s="55"/>
      <c r="O19" s="21"/>
      <c r="P19" s="28"/>
      <c r="Q19" s="23"/>
      <c r="R19" s="11"/>
      <c r="S19" s="15"/>
      <c r="T19" s="21"/>
      <c r="U19" s="28"/>
      <c r="V19" s="23"/>
      <c r="W19" s="11"/>
      <c r="X19" s="14"/>
      <c r="Y19" s="21"/>
      <c r="Z19" s="28"/>
      <c r="AA19" s="23"/>
      <c r="AB19" s="11"/>
    </row>
    <row r="20" spans="1:28" s="1" customFormat="1" ht="12" customHeight="1">
      <c r="A20" s="21"/>
      <c r="B20" s="14"/>
      <c r="C20" s="23"/>
      <c r="D20" s="14"/>
      <c r="E20" s="21" t="s">
        <v>12</v>
      </c>
      <c r="F20" s="57"/>
      <c r="G20" s="58"/>
      <c r="H20" s="54">
        <v>0</v>
      </c>
      <c r="I20" s="55">
        <f>H20*$E$9</f>
        <v>0</v>
      </c>
      <c r="J20" s="56" t="s">
        <v>12</v>
      </c>
      <c r="K20" s="57"/>
      <c r="L20" s="58"/>
      <c r="M20" s="54">
        <v>0</v>
      </c>
      <c r="N20" s="55">
        <f>M20*$J$9</f>
        <v>0</v>
      </c>
      <c r="O20" s="21"/>
      <c r="P20" s="34"/>
      <c r="Q20" s="23"/>
      <c r="R20" s="11"/>
      <c r="S20" s="15"/>
      <c r="T20" s="21"/>
      <c r="U20" s="34"/>
      <c r="V20" s="23"/>
      <c r="W20" s="11"/>
      <c r="X20" s="14"/>
      <c r="Y20" s="21"/>
      <c r="Z20" s="34"/>
      <c r="AA20" s="23"/>
      <c r="AB20" s="11"/>
    </row>
    <row r="21" spans="1:28" s="1" customFormat="1" ht="12" customHeight="1">
      <c r="A21" s="21"/>
      <c r="B21" s="14"/>
      <c r="C21" s="23"/>
      <c r="D21" s="14"/>
      <c r="E21" s="21"/>
      <c r="F21" s="14"/>
      <c r="G21" s="70"/>
      <c r="H21" s="54"/>
      <c r="I21" s="55"/>
      <c r="J21" s="56"/>
      <c r="K21" s="57"/>
      <c r="L21" s="58"/>
      <c r="M21" s="54"/>
      <c r="N21" s="55"/>
      <c r="O21" s="21"/>
      <c r="P21" s="34"/>
      <c r="Q21" s="23"/>
      <c r="R21" s="11"/>
      <c r="S21" s="15"/>
      <c r="T21" s="21"/>
      <c r="U21" s="34"/>
      <c r="V21" s="23"/>
      <c r="W21" s="11"/>
      <c r="X21" s="14"/>
      <c r="Y21" s="21"/>
      <c r="Z21" s="34"/>
      <c r="AA21" s="23"/>
      <c r="AB21" s="11"/>
    </row>
    <row r="22" spans="1:28" s="1" customFormat="1" ht="12" customHeight="1">
      <c r="A22" s="21"/>
      <c r="B22" s="14"/>
      <c r="C22" s="23"/>
      <c r="D22" s="14"/>
      <c r="E22" s="21"/>
      <c r="F22" s="14"/>
      <c r="G22" s="53"/>
      <c r="H22" s="54"/>
      <c r="I22" s="55"/>
      <c r="J22" s="56"/>
      <c r="K22" s="14"/>
      <c r="L22" s="58"/>
      <c r="M22" s="54"/>
      <c r="N22" s="55"/>
      <c r="O22" s="21"/>
      <c r="P22" s="34"/>
      <c r="Q22" s="23"/>
      <c r="R22" s="11"/>
      <c r="S22" s="15"/>
      <c r="T22" s="21"/>
      <c r="U22" s="34"/>
      <c r="V22" s="23"/>
      <c r="W22" s="11"/>
      <c r="X22" s="14"/>
      <c r="Y22" s="21"/>
      <c r="Z22" s="27"/>
      <c r="AA22" s="23"/>
      <c r="AB22" s="11"/>
    </row>
    <row r="23" spans="1:28" s="1" customFormat="1" ht="12.75">
      <c r="A23" s="21"/>
      <c r="B23" s="14"/>
      <c r="C23" s="23"/>
      <c r="D23" s="14"/>
      <c r="E23" s="21"/>
      <c r="F23" s="57"/>
      <c r="G23" s="58"/>
      <c r="H23" s="54"/>
      <c r="I23" s="55"/>
      <c r="J23" s="56"/>
      <c r="K23" s="97"/>
      <c r="L23" s="58"/>
      <c r="M23" s="54"/>
      <c r="N23" s="55"/>
      <c r="O23" s="21"/>
      <c r="P23" s="34"/>
      <c r="Q23" s="23"/>
      <c r="R23" s="11"/>
      <c r="S23" s="15"/>
      <c r="T23" s="21"/>
      <c r="U23" s="34"/>
      <c r="V23" s="14"/>
      <c r="W23" s="10"/>
      <c r="X23" s="14"/>
      <c r="Y23" s="21"/>
      <c r="Z23" s="27"/>
      <c r="AA23" s="14"/>
      <c r="AB23" s="10"/>
    </row>
    <row r="24" spans="1:28" s="1" customFormat="1" ht="13.5" thickBot="1">
      <c r="A24" s="22"/>
      <c r="B24" s="16"/>
      <c r="C24" s="40"/>
      <c r="D24" s="16"/>
      <c r="E24" s="22"/>
      <c r="F24" s="16"/>
      <c r="G24" s="59"/>
      <c r="H24" s="60"/>
      <c r="I24" s="61"/>
      <c r="J24" s="62"/>
      <c r="K24" s="63"/>
      <c r="L24" s="59"/>
      <c r="M24" s="60"/>
      <c r="N24" s="61"/>
      <c r="O24" s="22"/>
      <c r="P24" s="41"/>
      <c r="Q24" s="40"/>
      <c r="R24" s="17"/>
      <c r="S24" s="18"/>
      <c r="T24" s="22"/>
      <c r="U24" s="41"/>
      <c r="V24" s="16"/>
      <c r="W24" s="19"/>
      <c r="X24" s="16"/>
      <c r="Y24" s="22"/>
      <c r="Z24" s="42"/>
      <c r="AA24" s="16"/>
      <c r="AB24" s="19"/>
    </row>
    <row r="25" spans="1:28" s="1" customFormat="1" ht="13.5" thickBot="1">
      <c r="A25" s="14"/>
      <c r="B25" s="14"/>
      <c r="C25" s="23"/>
      <c r="D25" s="14"/>
      <c r="E25" s="14"/>
      <c r="F25" s="14"/>
      <c r="G25" s="58"/>
      <c r="H25" s="54"/>
      <c r="I25" s="64"/>
      <c r="J25" s="57"/>
      <c r="K25" s="57"/>
      <c r="L25" s="58"/>
      <c r="M25" s="54"/>
      <c r="N25" s="64"/>
      <c r="O25" s="14"/>
      <c r="P25" s="34"/>
      <c r="Q25" s="23"/>
      <c r="R25" s="15"/>
      <c r="S25" s="15"/>
      <c r="T25" s="14"/>
      <c r="U25" s="34"/>
      <c r="V25" s="14"/>
      <c r="W25" s="14"/>
      <c r="X25" s="14"/>
      <c r="Y25" s="14"/>
      <c r="Z25" s="27"/>
      <c r="AA25" s="14"/>
      <c r="AB25" s="14"/>
    </row>
    <row r="26" spans="1:28" s="1" customFormat="1" ht="12.75" customHeight="1">
      <c r="A26" s="20" t="s">
        <v>1</v>
      </c>
      <c r="B26" s="43" t="s">
        <v>10</v>
      </c>
      <c r="C26" s="37"/>
      <c r="D26" s="12"/>
      <c r="E26" s="48"/>
      <c r="F26" s="12"/>
      <c r="G26" s="65" t="s">
        <v>11</v>
      </c>
      <c r="H26" s="66">
        <f>SUM(H27:H35)</f>
        <v>1</v>
      </c>
      <c r="I26" s="67">
        <f>SUM(I27:I35)</f>
        <v>10000</v>
      </c>
      <c r="J26" s="68"/>
      <c r="K26" s="69"/>
      <c r="L26" s="65" t="s">
        <v>11</v>
      </c>
      <c r="M26" s="66">
        <f>SUM(M27:M35)</f>
        <v>1</v>
      </c>
      <c r="N26" s="67">
        <f>SUM(N27:N35)</f>
        <v>50000</v>
      </c>
      <c r="O26" s="48"/>
      <c r="P26" s="43"/>
      <c r="Q26" s="38"/>
      <c r="R26" s="39"/>
      <c r="S26" s="13"/>
      <c r="T26" s="48"/>
      <c r="U26" s="43"/>
      <c r="V26" s="38"/>
      <c r="W26" s="39"/>
      <c r="X26" s="12"/>
      <c r="Y26" s="48"/>
      <c r="Z26" s="43"/>
      <c r="AA26" s="38"/>
      <c r="AB26" s="39"/>
    </row>
    <row r="27" spans="1:28" s="1" customFormat="1" ht="12.75">
      <c r="A27" s="21"/>
      <c r="B27" s="14" t="s">
        <v>15</v>
      </c>
      <c r="C27" s="23">
        <v>-0.075</v>
      </c>
      <c r="D27" s="14"/>
      <c r="E27" s="21" t="s">
        <v>51</v>
      </c>
      <c r="F27" s="14" t="s">
        <v>125</v>
      </c>
      <c r="G27" s="53" t="s">
        <v>120</v>
      </c>
      <c r="H27" s="54">
        <v>0.1</v>
      </c>
      <c r="I27" s="55">
        <f aca="true" t="shared" si="0" ref="I27:I33">H27*$E$9</f>
        <v>1000</v>
      </c>
      <c r="J27" s="56" t="s">
        <v>51</v>
      </c>
      <c r="K27" s="57" t="s">
        <v>125</v>
      </c>
      <c r="L27" s="53" t="s">
        <v>120</v>
      </c>
      <c r="M27" s="54">
        <v>0.12</v>
      </c>
      <c r="N27" s="55">
        <f aca="true" t="shared" si="1" ref="N27:N33">M27*$J$9</f>
        <v>6000</v>
      </c>
      <c r="O27" s="21"/>
      <c r="P27" s="25"/>
      <c r="Q27" s="23"/>
      <c r="R27" s="11"/>
      <c r="S27" s="15"/>
      <c r="T27" s="21"/>
      <c r="U27" s="25"/>
      <c r="V27" s="30"/>
      <c r="W27" s="11"/>
      <c r="X27" s="14"/>
      <c r="Y27" s="21"/>
      <c r="Z27" s="25"/>
      <c r="AA27" s="30"/>
      <c r="AB27" s="11"/>
    </row>
    <row r="28" spans="1:28" s="1" customFormat="1" ht="12.75">
      <c r="A28" s="21"/>
      <c r="B28" s="14" t="s">
        <v>5</v>
      </c>
      <c r="C28" s="24">
        <v>0.5</v>
      </c>
      <c r="D28" s="14"/>
      <c r="E28" s="21" t="s">
        <v>52</v>
      </c>
      <c r="F28" s="14" t="s">
        <v>124</v>
      </c>
      <c r="G28" s="53" t="s">
        <v>121</v>
      </c>
      <c r="H28" s="54">
        <v>0.05</v>
      </c>
      <c r="I28" s="55">
        <f t="shared" si="0"/>
        <v>500</v>
      </c>
      <c r="J28" s="56" t="s">
        <v>52</v>
      </c>
      <c r="K28" s="57" t="s">
        <v>124</v>
      </c>
      <c r="L28" s="53" t="s">
        <v>121</v>
      </c>
      <c r="M28" s="54">
        <v>0.04</v>
      </c>
      <c r="N28" s="55">
        <f t="shared" si="1"/>
        <v>2000</v>
      </c>
      <c r="O28" s="21"/>
      <c r="P28" s="25"/>
      <c r="Q28" s="23"/>
      <c r="R28" s="11"/>
      <c r="S28" s="15"/>
      <c r="T28" s="21"/>
      <c r="U28" s="25"/>
      <c r="V28" s="23"/>
      <c r="W28" s="11"/>
      <c r="X28" s="14"/>
      <c r="Y28" s="21"/>
      <c r="Z28" s="25"/>
      <c r="AA28" s="23"/>
      <c r="AB28" s="11"/>
    </row>
    <row r="29" spans="1:28" s="1" customFormat="1" ht="12.75">
      <c r="A29" s="21"/>
      <c r="B29" s="14" t="s">
        <v>6</v>
      </c>
      <c r="C29" s="24">
        <v>0.2</v>
      </c>
      <c r="D29" s="14"/>
      <c r="E29" s="21" t="s">
        <v>53</v>
      </c>
      <c r="F29" s="14" t="s">
        <v>134</v>
      </c>
      <c r="G29" s="53" t="s">
        <v>191</v>
      </c>
      <c r="H29" s="54">
        <v>0.075</v>
      </c>
      <c r="I29" s="55">
        <f t="shared" si="0"/>
        <v>750</v>
      </c>
      <c r="J29" s="56" t="s">
        <v>53</v>
      </c>
      <c r="K29" s="14" t="s">
        <v>134</v>
      </c>
      <c r="L29" s="53" t="s">
        <v>191</v>
      </c>
      <c r="M29" s="54">
        <v>0.07</v>
      </c>
      <c r="N29" s="55">
        <f t="shared" si="1"/>
        <v>3500.0000000000005</v>
      </c>
      <c r="O29" s="21"/>
      <c r="P29" s="25"/>
      <c r="Q29" s="23"/>
      <c r="R29" s="11"/>
      <c r="S29" s="15"/>
      <c r="T29" s="21"/>
      <c r="U29" s="25"/>
      <c r="V29" s="23"/>
      <c r="W29" s="11"/>
      <c r="X29" s="14"/>
      <c r="Y29" s="21"/>
      <c r="Z29" s="25"/>
      <c r="AA29" s="23"/>
      <c r="AB29" s="11"/>
    </row>
    <row r="30" spans="1:28" s="1" customFormat="1" ht="12.75">
      <c r="A30" s="21"/>
      <c r="B30" s="14" t="s">
        <v>7</v>
      </c>
      <c r="C30" s="26">
        <v>0.3</v>
      </c>
      <c r="D30" s="14"/>
      <c r="E30" s="21" t="s">
        <v>117</v>
      </c>
      <c r="F30" s="14" t="s">
        <v>123</v>
      </c>
      <c r="G30" s="53" t="s">
        <v>122</v>
      </c>
      <c r="H30" s="54">
        <v>0.155</v>
      </c>
      <c r="I30" s="55">
        <f t="shared" si="0"/>
        <v>1550</v>
      </c>
      <c r="J30" s="56" t="s">
        <v>117</v>
      </c>
      <c r="K30" s="57" t="s">
        <v>123</v>
      </c>
      <c r="L30" s="53" t="s">
        <v>122</v>
      </c>
      <c r="M30" s="54">
        <v>0.12</v>
      </c>
      <c r="N30" s="55">
        <f t="shared" si="1"/>
        <v>6000</v>
      </c>
      <c r="O30" s="21"/>
      <c r="P30" s="25"/>
      <c r="Q30" s="23"/>
      <c r="R30" s="11"/>
      <c r="S30" s="15"/>
      <c r="T30" s="21"/>
      <c r="U30" s="25"/>
      <c r="V30" s="23"/>
      <c r="W30" s="11"/>
      <c r="X30" s="14"/>
      <c r="Y30" s="21"/>
      <c r="Z30" s="25"/>
      <c r="AA30" s="23"/>
      <c r="AB30" s="11"/>
    </row>
    <row r="31" spans="1:28" s="1" customFormat="1" ht="12.75">
      <c r="A31" s="21"/>
      <c r="B31" s="14"/>
      <c r="C31" s="23"/>
      <c r="D31" s="14"/>
      <c r="E31" s="21" t="s">
        <v>55</v>
      </c>
      <c r="F31" s="14" t="s">
        <v>150</v>
      </c>
      <c r="G31" s="53" t="s">
        <v>144</v>
      </c>
      <c r="H31" s="54">
        <v>0.12</v>
      </c>
      <c r="I31" s="55">
        <f t="shared" si="0"/>
        <v>1200</v>
      </c>
      <c r="J31" s="56" t="s">
        <v>55</v>
      </c>
      <c r="K31" s="57" t="s">
        <v>150</v>
      </c>
      <c r="L31" s="53" t="s">
        <v>144</v>
      </c>
      <c r="M31" s="54">
        <v>0.15</v>
      </c>
      <c r="N31" s="55">
        <f t="shared" si="1"/>
        <v>7500</v>
      </c>
      <c r="O31" s="21"/>
      <c r="P31" s="25"/>
      <c r="Q31" s="23"/>
      <c r="R31" s="11"/>
      <c r="S31" s="15"/>
      <c r="T31" s="21"/>
      <c r="U31" s="25"/>
      <c r="V31" s="23"/>
      <c r="W31" s="11"/>
      <c r="X31" s="14"/>
      <c r="Y31" s="21"/>
      <c r="Z31" s="25"/>
      <c r="AA31" s="23"/>
      <c r="AB31" s="11"/>
    </row>
    <row r="32" spans="1:28" s="1" customFormat="1" ht="12.75">
      <c r="A32" s="21"/>
      <c r="B32" s="14"/>
      <c r="C32" s="23"/>
      <c r="D32" s="14"/>
      <c r="E32" s="21" t="s">
        <v>219</v>
      </c>
      <c r="F32" s="14"/>
      <c r="G32" s="57"/>
      <c r="H32" s="54">
        <v>0.02</v>
      </c>
      <c r="I32" s="55">
        <f t="shared" si="0"/>
        <v>200</v>
      </c>
      <c r="J32" s="21" t="s">
        <v>219</v>
      </c>
      <c r="K32" s="14"/>
      <c r="L32" s="57"/>
      <c r="M32" s="54">
        <v>0.02</v>
      </c>
      <c r="N32" s="55">
        <f t="shared" si="1"/>
        <v>1000</v>
      </c>
      <c r="O32" s="21"/>
      <c r="P32" s="14"/>
      <c r="Q32" s="23"/>
      <c r="R32" s="11"/>
      <c r="S32" s="15"/>
      <c r="T32" s="21"/>
      <c r="U32" s="14"/>
      <c r="V32" s="23"/>
      <c r="W32" s="11"/>
      <c r="X32" s="14"/>
      <c r="Y32" s="21"/>
      <c r="Z32" s="14"/>
      <c r="AA32" s="23"/>
      <c r="AB32" s="11"/>
    </row>
    <row r="33" spans="1:28" s="1" customFormat="1" ht="12.75">
      <c r="A33" s="21"/>
      <c r="B33" s="14" t="s">
        <v>163</v>
      </c>
      <c r="C33" s="23" t="s">
        <v>175</v>
      </c>
      <c r="D33" s="14"/>
      <c r="E33" s="21" t="s">
        <v>6</v>
      </c>
      <c r="F33" s="14" t="s">
        <v>212</v>
      </c>
      <c r="G33" s="53" t="s">
        <v>222</v>
      </c>
      <c r="H33" s="54">
        <v>0.48</v>
      </c>
      <c r="I33" s="55">
        <f t="shared" si="0"/>
        <v>4800</v>
      </c>
      <c r="J33" s="56" t="s">
        <v>6</v>
      </c>
      <c r="K33" s="57" t="s">
        <v>212</v>
      </c>
      <c r="L33" s="53" t="s">
        <v>222</v>
      </c>
      <c r="M33" s="54">
        <v>0.48</v>
      </c>
      <c r="N33" s="55">
        <f t="shared" si="1"/>
        <v>24000</v>
      </c>
      <c r="O33" s="21"/>
      <c r="P33" s="28"/>
      <c r="Q33" s="23"/>
      <c r="R33" s="11"/>
      <c r="S33" s="15"/>
      <c r="T33" s="21"/>
      <c r="U33" s="28"/>
      <c r="V33" s="23"/>
      <c r="W33" s="11"/>
      <c r="X33" s="14"/>
      <c r="Y33" s="21"/>
      <c r="Z33" s="28"/>
      <c r="AA33" s="23"/>
      <c r="AB33" s="11"/>
    </row>
    <row r="34" spans="1:28" s="1" customFormat="1" ht="12.75">
      <c r="A34" s="21"/>
      <c r="B34" s="14"/>
      <c r="C34" s="23" t="s">
        <v>167</v>
      </c>
      <c r="D34" s="14"/>
      <c r="E34" s="21"/>
      <c r="F34" s="14" t="s">
        <v>211</v>
      </c>
      <c r="G34" s="53" t="s">
        <v>195</v>
      </c>
      <c r="H34" s="54"/>
      <c r="I34" s="55"/>
      <c r="J34" s="56"/>
      <c r="K34" s="57" t="s">
        <v>211</v>
      </c>
      <c r="L34" s="53" t="s">
        <v>195</v>
      </c>
      <c r="M34" s="54"/>
      <c r="N34" s="55"/>
      <c r="O34" s="21"/>
      <c r="P34" s="28"/>
      <c r="Q34" s="23"/>
      <c r="R34" s="11"/>
      <c r="S34" s="15"/>
      <c r="T34" s="21"/>
      <c r="U34" s="28"/>
      <c r="V34" s="23"/>
      <c r="W34" s="11"/>
      <c r="X34" s="14"/>
      <c r="Y34" s="21"/>
      <c r="Z34" s="28"/>
      <c r="AA34" s="23"/>
      <c r="AB34" s="11"/>
    </row>
    <row r="35" spans="1:28" s="1" customFormat="1" ht="12.75">
      <c r="A35" s="21"/>
      <c r="B35" s="14"/>
      <c r="C35" s="23"/>
      <c r="D35" s="14"/>
      <c r="E35" s="21" t="s">
        <v>12</v>
      </c>
      <c r="F35" s="57"/>
      <c r="G35" s="58"/>
      <c r="H35" s="54">
        <v>0</v>
      </c>
      <c r="I35" s="55">
        <f>H35*$E$9</f>
        <v>0</v>
      </c>
      <c r="J35" s="56" t="s">
        <v>12</v>
      </c>
      <c r="K35" s="57"/>
      <c r="L35" s="58"/>
      <c r="M35" s="54">
        <v>0</v>
      </c>
      <c r="N35" s="55">
        <f>M35*$J$9</f>
        <v>0</v>
      </c>
      <c r="O35" s="21"/>
      <c r="P35" s="34"/>
      <c r="Q35" s="23"/>
      <c r="R35" s="11"/>
      <c r="S35" s="15"/>
      <c r="T35" s="21"/>
      <c r="U35" s="34"/>
      <c r="V35" s="23"/>
      <c r="W35" s="11"/>
      <c r="X35" s="14"/>
      <c r="Y35" s="21"/>
      <c r="Z35" s="34"/>
      <c r="AA35" s="23"/>
      <c r="AB35" s="11"/>
    </row>
    <row r="36" spans="1:28" s="1" customFormat="1" ht="12.75">
      <c r="A36" s="21"/>
      <c r="B36" s="14"/>
      <c r="C36" s="23"/>
      <c r="D36" s="14"/>
      <c r="E36" s="21"/>
      <c r="F36" s="14"/>
      <c r="G36" s="70"/>
      <c r="H36" s="54"/>
      <c r="I36" s="55"/>
      <c r="J36" s="56"/>
      <c r="K36" s="57"/>
      <c r="L36" s="58"/>
      <c r="M36" s="54"/>
      <c r="N36" s="55"/>
      <c r="O36" s="21"/>
      <c r="P36" s="34"/>
      <c r="Q36" s="23"/>
      <c r="R36" s="11"/>
      <c r="S36" s="15"/>
      <c r="T36" s="21"/>
      <c r="U36" s="34"/>
      <c r="V36" s="23"/>
      <c r="W36" s="11"/>
      <c r="X36" s="14"/>
      <c r="Y36" s="21"/>
      <c r="Z36" s="34"/>
      <c r="AA36" s="23"/>
      <c r="AB36" s="11"/>
    </row>
    <row r="37" spans="1:28" s="1" customFormat="1" ht="12.75">
      <c r="A37" s="21"/>
      <c r="B37" s="14"/>
      <c r="C37" s="23"/>
      <c r="D37" s="14"/>
      <c r="E37" s="21"/>
      <c r="F37" s="14"/>
      <c r="G37" s="53"/>
      <c r="H37" s="54"/>
      <c r="I37" s="55"/>
      <c r="J37" s="56"/>
      <c r="K37" s="14"/>
      <c r="L37" s="53"/>
      <c r="M37" s="54"/>
      <c r="N37" s="55"/>
      <c r="O37" s="21"/>
      <c r="P37" s="34"/>
      <c r="Q37" s="23"/>
      <c r="R37" s="11"/>
      <c r="S37" s="15"/>
      <c r="T37" s="21"/>
      <c r="U37" s="34"/>
      <c r="V37" s="23"/>
      <c r="W37" s="11"/>
      <c r="X37" s="14"/>
      <c r="Y37" s="21"/>
      <c r="Z37" s="35"/>
      <c r="AA37" s="23"/>
      <c r="AB37" s="11"/>
    </row>
    <row r="38" spans="1:28" s="1" customFormat="1" ht="12.75">
      <c r="A38" s="21"/>
      <c r="B38" s="14"/>
      <c r="C38" s="23"/>
      <c r="D38" s="14"/>
      <c r="E38" s="21"/>
      <c r="F38" s="57"/>
      <c r="G38" s="85"/>
      <c r="H38" s="54"/>
      <c r="I38" s="55"/>
      <c r="J38" s="56"/>
      <c r="K38" s="97"/>
      <c r="L38" s="58"/>
      <c r="M38" s="54"/>
      <c r="N38" s="55"/>
      <c r="O38" s="21"/>
      <c r="P38" s="34"/>
      <c r="Q38" s="23"/>
      <c r="R38" s="11"/>
      <c r="S38" s="15"/>
      <c r="T38" s="21"/>
      <c r="U38" s="34"/>
      <c r="V38" s="23"/>
      <c r="W38" s="11"/>
      <c r="X38" s="14"/>
      <c r="Y38" s="21"/>
      <c r="Z38" s="27"/>
      <c r="AA38" s="23"/>
      <c r="AB38" s="11"/>
    </row>
    <row r="39" spans="1:28" s="1" customFormat="1" ht="13.5" thickBot="1">
      <c r="A39" s="22"/>
      <c r="B39" s="16"/>
      <c r="C39" s="40"/>
      <c r="D39" s="16"/>
      <c r="E39" s="22"/>
      <c r="F39" s="16"/>
      <c r="G39" s="59"/>
      <c r="H39" s="60"/>
      <c r="I39" s="61"/>
      <c r="J39" s="62"/>
      <c r="K39" s="63"/>
      <c r="L39" s="59"/>
      <c r="M39" s="60"/>
      <c r="N39" s="61"/>
      <c r="O39" s="22"/>
      <c r="P39" s="41"/>
      <c r="Q39" s="40"/>
      <c r="R39" s="17"/>
      <c r="S39" s="18"/>
      <c r="T39" s="22"/>
      <c r="U39" s="41"/>
      <c r="V39" s="16"/>
      <c r="W39" s="19"/>
      <c r="X39" s="16"/>
      <c r="Y39" s="22"/>
      <c r="Z39" s="42"/>
      <c r="AA39" s="16"/>
      <c r="AB39" s="19"/>
    </row>
    <row r="40" spans="1:28" s="1" customFormat="1" ht="13.5" thickBot="1">
      <c r="A40" s="14"/>
      <c r="B40" s="14"/>
      <c r="C40" s="23"/>
      <c r="D40" s="14"/>
      <c r="E40" s="14"/>
      <c r="F40" s="14"/>
      <c r="G40" s="58"/>
      <c r="H40" s="54"/>
      <c r="I40" s="64"/>
      <c r="J40" s="57"/>
      <c r="K40" s="57"/>
      <c r="L40" s="58"/>
      <c r="M40" s="54"/>
      <c r="N40" s="64"/>
      <c r="O40" s="14"/>
      <c r="P40" s="34"/>
      <c r="Q40" s="23"/>
      <c r="R40" s="15"/>
      <c r="S40" s="15"/>
      <c r="T40" s="14"/>
      <c r="U40" s="34"/>
      <c r="V40" s="14"/>
      <c r="W40" s="14"/>
      <c r="X40" s="14"/>
      <c r="Y40" s="14"/>
      <c r="Z40" s="27"/>
      <c r="AA40" s="14"/>
      <c r="AB40" s="14"/>
    </row>
    <row r="41" spans="1:28" s="1" customFormat="1" ht="12.75">
      <c r="A41" s="20" t="s">
        <v>2</v>
      </c>
      <c r="B41" s="43" t="s">
        <v>9</v>
      </c>
      <c r="C41" s="37"/>
      <c r="D41" s="12"/>
      <c r="E41" s="48"/>
      <c r="F41" s="12"/>
      <c r="G41" s="65" t="s">
        <v>11</v>
      </c>
      <c r="H41" s="66">
        <f>SUM(H42:H50)</f>
        <v>1</v>
      </c>
      <c r="I41" s="67">
        <f>SUM(I42:I50)</f>
        <v>10000</v>
      </c>
      <c r="J41" s="68"/>
      <c r="K41" s="69"/>
      <c r="L41" s="65" t="s">
        <v>11</v>
      </c>
      <c r="M41" s="66">
        <f>SUM(M42:M50)</f>
        <v>1</v>
      </c>
      <c r="N41" s="67">
        <f>SUM(N42:N50)</f>
        <v>50000</v>
      </c>
      <c r="O41" s="48"/>
      <c r="P41" s="43"/>
      <c r="Q41" s="38"/>
      <c r="R41" s="39"/>
      <c r="S41" s="13"/>
      <c r="T41" s="48"/>
      <c r="U41" s="43"/>
      <c r="V41" s="38"/>
      <c r="W41" s="39"/>
      <c r="X41" s="12"/>
      <c r="Y41" s="48"/>
      <c r="Z41" s="43"/>
      <c r="AA41" s="38"/>
      <c r="AB41" s="39"/>
    </row>
    <row r="42" spans="1:28" s="1" customFormat="1" ht="12.75">
      <c r="A42" s="21"/>
      <c r="B42" s="14" t="s">
        <v>15</v>
      </c>
      <c r="C42" s="23">
        <v>-0.1</v>
      </c>
      <c r="D42" s="14"/>
      <c r="E42" s="21" t="s">
        <v>51</v>
      </c>
      <c r="F42" s="14" t="s">
        <v>133</v>
      </c>
      <c r="G42" s="53" t="s">
        <v>102</v>
      </c>
      <c r="H42" s="54">
        <v>0.16</v>
      </c>
      <c r="I42" s="55">
        <f>H42*$E$9</f>
        <v>1600</v>
      </c>
      <c r="J42" s="56" t="s">
        <v>51</v>
      </c>
      <c r="K42" s="57" t="s">
        <v>143</v>
      </c>
      <c r="L42" s="70" t="s">
        <v>136</v>
      </c>
      <c r="M42" s="54">
        <v>0.14</v>
      </c>
      <c r="N42" s="55">
        <f aca="true" t="shared" si="2" ref="N42:N48">M42*$J$9</f>
        <v>7000.000000000001</v>
      </c>
      <c r="O42" s="21"/>
      <c r="P42" s="32"/>
      <c r="Q42" s="23"/>
      <c r="R42" s="11"/>
      <c r="S42" s="15"/>
      <c r="T42" s="21"/>
      <c r="U42" s="32"/>
      <c r="V42" s="30"/>
      <c r="W42" s="11"/>
      <c r="X42" s="14"/>
      <c r="Y42" s="21"/>
      <c r="Z42" s="25"/>
      <c r="AA42" s="30"/>
      <c r="AB42" s="11"/>
    </row>
    <row r="43" spans="1:28" s="1" customFormat="1" ht="12.75">
      <c r="A43" s="21"/>
      <c r="B43" s="14" t="s">
        <v>5</v>
      </c>
      <c r="C43" s="31">
        <v>0.6</v>
      </c>
      <c r="D43" s="14"/>
      <c r="E43" s="21" t="s">
        <v>52</v>
      </c>
      <c r="F43" s="14"/>
      <c r="G43" s="53"/>
      <c r="H43" s="54"/>
      <c r="I43" s="55"/>
      <c r="J43" s="56" t="s">
        <v>52</v>
      </c>
      <c r="K43" s="57" t="s">
        <v>142</v>
      </c>
      <c r="L43" s="70" t="s">
        <v>137</v>
      </c>
      <c r="M43" s="54">
        <v>0.04</v>
      </c>
      <c r="N43" s="55">
        <f t="shared" si="2"/>
        <v>2000</v>
      </c>
      <c r="O43" s="21"/>
      <c r="P43" s="32"/>
      <c r="Q43" s="23"/>
      <c r="R43" s="11"/>
      <c r="S43" s="15"/>
      <c r="T43" s="21"/>
      <c r="U43" s="32"/>
      <c r="V43" s="23"/>
      <c r="W43" s="11"/>
      <c r="X43" s="14"/>
      <c r="Y43" s="21"/>
      <c r="Z43" s="25"/>
      <c r="AA43" s="23"/>
      <c r="AB43" s="11"/>
    </row>
    <row r="44" spans="1:28" s="1" customFormat="1" ht="12.75">
      <c r="A44" s="21"/>
      <c r="B44" s="14" t="s">
        <v>6</v>
      </c>
      <c r="C44" s="31">
        <v>0.15</v>
      </c>
      <c r="D44" s="14"/>
      <c r="E44" s="21" t="s">
        <v>53</v>
      </c>
      <c r="F44" s="14" t="s">
        <v>134</v>
      </c>
      <c r="G44" s="53" t="s">
        <v>138</v>
      </c>
      <c r="H44" s="54">
        <v>0.05</v>
      </c>
      <c r="I44" s="55">
        <f>H44*$E$9</f>
        <v>500</v>
      </c>
      <c r="J44" s="56" t="s">
        <v>53</v>
      </c>
      <c r="K44" s="57" t="s">
        <v>134</v>
      </c>
      <c r="L44" s="53" t="s">
        <v>138</v>
      </c>
      <c r="M44" s="54">
        <v>0.04</v>
      </c>
      <c r="N44" s="55">
        <f t="shared" si="2"/>
        <v>2000</v>
      </c>
      <c r="O44" s="21"/>
      <c r="P44" s="33"/>
      <c r="Q44" s="23"/>
      <c r="R44" s="11"/>
      <c r="S44" s="15"/>
      <c r="T44" s="21"/>
      <c r="U44" s="33"/>
      <c r="V44" s="23"/>
      <c r="W44" s="11"/>
      <c r="X44" s="14"/>
      <c r="Y44" s="21"/>
      <c r="Z44" s="25"/>
      <c r="AA44" s="23"/>
      <c r="AB44" s="11"/>
    </row>
    <row r="45" spans="1:28" s="1" customFormat="1" ht="12.75">
      <c r="A45" s="21"/>
      <c r="B45" s="14" t="s">
        <v>7</v>
      </c>
      <c r="C45" s="31">
        <v>0.25</v>
      </c>
      <c r="D45" s="14"/>
      <c r="E45" s="21" t="s">
        <v>117</v>
      </c>
      <c r="F45" s="52" t="s">
        <v>228</v>
      </c>
      <c r="G45" s="53" t="s">
        <v>139</v>
      </c>
      <c r="H45" s="54">
        <v>0.21</v>
      </c>
      <c r="I45" s="55">
        <f>H45*$E$9</f>
        <v>2100</v>
      </c>
      <c r="J45" s="56" t="s">
        <v>117</v>
      </c>
      <c r="K45" s="57" t="s">
        <v>141</v>
      </c>
      <c r="L45" s="53" t="s">
        <v>140</v>
      </c>
      <c r="M45" s="54">
        <v>0.2</v>
      </c>
      <c r="N45" s="55">
        <f t="shared" si="2"/>
        <v>10000</v>
      </c>
      <c r="O45" s="21"/>
      <c r="P45" s="33"/>
      <c r="Q45" s="23"/>
      <c r="R45" s="11"/>
      <c r="S45" s="15"/>
      <c r="T45" s="21"/>
      <c r="U45" s="33"/>
      <c r="V45" s="23"/>
      <c r="W45" s="11"/>
      <c r="X45" s="14"/>
      <c r="Y45" s="21"/>
      <c r="Z45" s="25"/>
      <c r="AA45" s="23"/>
      <c r="AB45" s="11"/>
    </row>
    <row r="46" spans="1:28" s="1" customFormat="1" ht="12.75">
      <c r="A46" s="21"/>
      <c r="B46" s="14"/>
      <c r="C46" s="23"/>
      <c r="D46" s="14"/>
      <c r="E46" s="21" t="s">
        <v>55</v>
      </c>
      <c r="F46" s="14" t="s">
        <v>131</v>
      </c>
      <c r="G46" s="53" t="s">
        <v>130</v>
      </c>
      <c r="H46" s="54">
        <v>0.18</v>
      </c>
      <c r="I46" s="55">
        <f>H46*$E$9</f>
        <v>1800</v>
      </c>
      <c r="J46" s="56" t="s">
        <v>55</v>
      </c>
      <c r="K46" s="57" t="s">
        <v>253</v>
      </c>
      <c r="L46" s="53" t="s">
        <v>254</v>
      </c>
      <c r="M46" s="54">
        <v>0.18</v>
      </c>
      <c r="N46" s="55">
        <f t="shared" si="2"/>
        <v>9000</v>
      </c>
      <c r="O46" s="21"/>
      <c r="P46" s="33"/>
      <c r="Q46" s="23"/>
      <c r="R46" s="11"/>
      <c r="S46" s="15"/>
      <c r="T46" s="21"/>
      <c r="U46" s="33"/>
      <c r="V46" s="23"/>
      <c r="W46" s="11"/>
      <c r="X46" s="14"/>
      <c r="Y46" s="21"/>
      <c r="Z46" s="25"/>
      <c r="AA46" s="23"/>
      <c r="AB46" s="11"/>
    </row>
    <row r="47" spans="1:28" s="1" customFormat="1" ht="12.75">
      <c r="A47" s="21"/>
      <c r="B47" s="14"/>
      <c r="C47" s="23"/>
      <c r="D47" s="14"/>
      <c r="E47" s="21" t="s">
        <v>219</v>
      </c>
      <c r="F47" s="14"/>
      <c r="G47" s="57"/>
      <c r="H47" s="54">
        <v>0.02</v>
      </c>
      <c r="I47" s="55">
        <f>H47*$E$9</f>
        <v>200</v>
      </c>
      <c r="J47" s="21" t="s">
        <v>219</v>
      </c>
      <c r="K47" s="14"/>
      <c r="L47" s="57"/>
      <c r="M47" s="54">
        <v>0.02</v>
      </c>
      <c r="N47" s="55">
        <f t="shared" si="2"/>
        <v>1000</v>
      </c>
      <c r="O47" s="21"/>
      <c r="P47" s="14"/>
      <c r="Q47" s="23"/>
      <c r="R47" s="11"/>
      <c r="S47" s="15"/>
      <c r="T47" s="21"/>
      <c r="U47" s="14"/>
      <c r="V47" s="23"/>
      <c r="W47" s="11"/>
      <c r="X47" s="14"/>
      <c r="Y47" s="21"/>
      <c r="Z47" s="14"/>
      <c r="AA47" s="23"/>
      <c r="AB47" s="11"/>
    </row>
    <row r="48" spans="1:28" s="1" customFormat="1" ht="12.75">
      <c r="A48" s="21"/>
      <c r="B48" s="14" t="s">
        <v>163</v>
      </c>
      <c r="C48" s="23" t="s">
        <v>176</v>
      </c>
      <c r="D48" s="14"/>
      <c r="E48" s="21" t="s">
        <v>6</v>
      </c>
      <c r="F48" s="14" t="s">
        <v>211</v>
      </c>
      <c r="G48" s="53" t="s">
        <v>186</v>
      </c>
      <c r="H48" s="54">
        <v>0.38</v>
      </c>
      <c r="I48" s="55">
        <f>H48*$E$9</f>
        <v>3800</v>
      </c>
      <c r="J48" s="56" t="s">
        <v>6</v>
      </c>
      <c r="K48" s="57" t="s">
        <v>211</v>
      </c>
      <c r="L48" s="53" t="s">
        <v>196</v>
      </c>
      <c r="M48" s="54">
        <v>0.38</v>
      </c>
      <c r="N48" s="55">
        <f t="shared" si="2"/>
        <v>19000</v>
      </c>
      <c r="O48" s="21"/>
      <c r="P48" s="28"/>
      <c r="Q48" s="23"/>
      <c r="R48" s="11"/>
      <c r="S48" s="15"/>
      <c r="T48" s="21"/>
      <c r="U48" s="28"/>
      <c r="V48" s="23"/>
      <c r="W48" s="11"/>
      <c r="X48" s="14"/>
      <c r="Y48" s="21"/>
      <c r="Z48" s="28"/>
      <c r="AA48" s="23"/>
      <c r="AB48" s="11"/>
    </row>
    <row r="49" spans="1:28" s="1" customFormat="1" ht="12.75">
      <c r="A49" s="21"/>
      <c r="B49" s="14"/>
      <c r="C49" s="23" t="s">
        <v>169</v>
      </c>
      <c r="D49" s="14"/>
      <c r="E49" s="21"/>
      <c r="F49" s="14"/>
      <c r="G49" s="53"/>
      <c r="H49" s="54"/>
      <c r="I49" s="55"/>
      <c r="J49" s="56"/>
      <c r="K49" s="57" t="s">
        <v>212</v>
      </c>
      <c r="L49" s="53" t="s">
        <v>237</v>
      </c>
      <c r="M49" s="54"/>
      <c r="N49" s="55"/>
      <c r="O49" s="21"/>
      <c r="P49" s="28"/>
      <c r="Q49" s="23"/>
      <c r="R49" s="11"/>
      <c r="S49" s="15"/>
      <c r="T49" s="21"/>
      <c r="U49" s="28"/>
      <c r="V49" s="23"/>
      <c r="W49" s="11"/>
      <c r="X49" s="14"/>
      <c r="Y49" s="21"/>
      <c r="Z49" s="28"/>
      <c r="AA49" s="23"/>
      <c r="AB49" s="11"/>
    </row>
    <row r="50" spans="1:28" s="1" customFormat="1" ht="12.75">
      <c r="A50" s="21"/>
      <c r="B50" s="14"/>
      <c r="C50" s="23"/>
      <c r="D50" s="14"/>
      <c r="E50" s="21" t="s">
        <v>12</v>
      </c>
      <c r="F50" s="57"/>
      <c r="G50" s="58"/>
      <c r="H50" s="54">
        <v>0</v>
      </c>
      <c r="I50" s="55">
        <f>H50*$E$9</f>
        <v>0</v>
      </c>
      <c r="J50" s="56" t="s">
        <v>12</v>
      </c>
      <c r="K50" s="57"/>
      <c r="L50" s="58"/>
      <c r="M50" s="54">
        <v>0</v>
      </c>
      <c r="N50" s="55">
        <f>M50*$J$9</f>
        <v>0</v>
      </c>
      <c r="O50" s="21"/>
      <c r="P50" s="34"/>
      <c r="Q50" s="23"/>
      <c r="R50" s="11"/>
      <c r="S50" s="15"/>
      <c r="T50" s="21"/>
      <c r="U50" s="34"/>
      <c r="V50" s="23"/>
      <c r="W50" s="11"/>
      <c r="X50" s="14"/>
      <c r="Y50" s="21"/>
      <c r="Z50" s="36"/>
      <c r="AA50" s="23"/>
      <c r="AB50" s="11"/>
    </row>
    <row r="51" spans="1:28" s="1" customFormat="1" ht="12.75">
      <c r="A51" s="21"/>
      <c r="B51" s="14"/>
      <c r="C51" s="23"/>
      <c r="D51" s="14"/>
      <c r="E51" s="21"/>
      <c r="F51" s="14"/>
      <c r="G51" s="70"/>
      <c r="H51" s="54"/>
      <c r="I51" s="55"/>
      <c r="J51" s="56"/>
      <c r="K51" s="57"/>
      <c r="L51" s="58"/>
      <c r="M51" s="54"/>
      <c r="N51" s="55"/>
      <c r="O51" s="21"/>
      <c r="P51" s="34"/>
      <c r="Q51" s="23"/>
      <c r="R51" s="11"/>
      <c r="S51" s="15"/>
      <c r="T51" s="21"/>
      <c r="U51" s="34"/>
      <c r="V51" s="23"/>
      <c r="W51" s="11"/>
      <c r="X51" s="14"/>
      <c r="Y51" s="21"/>
      <c r="Z51" s="36"/>
      <c r="AA51" s="23"/>
      <c r="AB51" s="11"/>
    </row>
    <row r="52" spans="1:28" s="1" customFormat="1" ht="12.75">
      <c r="A52" s="21"/>
      <c r="B52" s="14"/>
      <c r="C52" s="23"/>
      <c r="D52" s="14"/>
      <c r="E52" s="21"/>
      <c r="F52" s="14"/>
      <c r="G52" s="53"/>
      <c r="H52" s="54"/>
      <c r="I52" s="55"/>
      <c r="J52" s="56"/>
      <c r="K52" s="14"/>
      <c r="L52" s="53"/>
      <c r="M52" s="54"/>
      <c r="N52" s="55"/>
      <c r="O52" s="21"/>
      <c r="P52" s="34"/>
      <c r="Q52" s="23"/>
      <c r="R52" s="11"/>
      <c r="S52" s="15"/>
      <c r="T52" s="21"/>
      <c r="U52" s="34"/>
      <c r="V52" s="23"/>
      <c r="W52" s="11"/>
      <c r="X52" s="14"/>
      <c r="Y52" s="21"/>
      <c r="Z52" s="27"/>
      <c r="AA52" s="23"/>
      <c r="AB52" s="11"/>
    </row>
    <row r="53" spans="1:28" s="1" customFormat="1" ht="12.75">
      <c r="A53" s="21"/>
      <c r="B53" s="14"/>
      <c r="C53" s="23"/>
      <c r="D53" s="14"/>
      <c r="E53" s="21"/>
      <c r="F53" s="57"/>
      <c r="G53" s="85"/>
      <c r="H53" s="54"/>
      <c r="I53" s="55"/>
      <c r="J53" s="56"/>
      <c r="K53" s="97"/>
      <c r="L53" s="58"/>
      <c r="M53" s="54"/>
      <c r="N53" s="55"/>
      <c r="O53" s="21"/>
      <c r="P53" s="34"/>
      <c r="Q53" s="23"/>
      <c r="R53" s="11"/>
      <c r="S53" s="15"/>
      <c r="T53" s="21"/>
      <c r="U53" s="34"/>
      <c r="V53" s="23"/>
      <c r="W53" s="11"/>
      <c r="X53" s="14"/>
      <c r="Y53" s="21"/>
      <c r="Z53" s="27"/>
      <c r="AA53" s="23"/>
      <c r="AB53" s="11"/>
    </row>
    <row r="54" spans="1:28" s="1" customFormat="1" ht="12.75">
      <c r="A54" s="21"/>
      <c r="B54" s="14"/>
      <c r="C54" s="23"/>
      <c r="D54" s="14"/>
      <c r="E54" s="21"/>
      <c r="F54" s="14"/>
      <c r="G54" s="58"/>
      <c r="H54" s="54"/>
      <c r="I54" s="55"/>
      <c r="J54" s="56"/>
      <c r="K54" s="57"/>
      <c r="L54" s="58"/>
      <c r="M54" s="54"/>
      <c r="N54" s="55"/>
      <c r="O54" s="21"/>
      <c r="P54" s="34"/>
      <c r="Q54" s="23"/>
      <c r="R54" s="11"/>
      <c r="S54" s="15"/>
      <c r="T54" s="21"/>
      <c r="U54" s="34"/>
      <c r="V54" s="14"/>
      <c r="W54" s="10"/>
      <c r="X54" s="14"/>
      <c r="Y54" s="21"/>
      <c r="Z54" s="29"/>
      <c r="AA54" s="14"/>
      <c r="AB54" s="10"/>
    </row>
    <row r="55" spans="1:28" s="1" customFormat="1" ht="13.5" thickBot="1">
      <c r="A55" s="22"/>
      <c r="B55" s="16"/>
      <c r="C55" s="40"/>
      <c r="D55" s="16"/>
      <c r="E55" s="22"/>
      <c r="F55" s="16"/>
      <c r="G55" s="71"/>
      <c r="H55" s="60"/>
      <c r="I55" s="61"/>
      <c r="J55" s="62"/>
      <c r="K55" s="14"/>
      <c r="L55" s="71"/>
      <c r="M55" s="60"/>
      <c r="N55" s="61"/>
      <c r="O55" s="22"/>
      <c r="P55" s="44"/>
      <c r="Q55" s="40"/>
      <c r="R55" s="17"/>
      <c r="S55" s="18"/>
      <c r="T55" s="22"/>
      <c r="U55" s="45"/>
      <c r="V55" s="16"/>
      <c r="W55" s="19"/>
      <c r="X55" s="16"/>
      <c r="Y55" s="22"/>
      <c r="Z55" s="46"/>
      <c r="AA55" s="16"/>
      <c r="AB55" s="19"/>
    </row>
    <row r="56" spans="1:28" s="1" customFormat="1" ht="13.5" thickBot="1">
      <c r="A56" s="14"/>
      <c r="B56" s="14"/>
      <c r="C56" s="23"/>
      <c r="D56" s="14"/>
      <c r="E56" s="14"/>
      <c r="F56" s="14"/>
      <c r="G56" s="70"/>
      <c r="H56" s="54"/>
      <c r="I56" s="64"/>
      <c r="J56" s="57"/>
      <c r="K56" s="57"/>
      <c r="L56" s="70"/>
      <c r="M56" s="54"/>
      <c r="N56" s="64"/>
      <c r="O56" s="14"/>
      <c r="P56" s="35"/>
      <c r="Q56" s="23"/>
      <c r="R56" s="15"/>
      <c r="S56" s="15"/>
      <c r="T56" s="14"/>
      <c r="U56" s="36"/>
      <c r="V56" s="14"/>
      <c r="W56" s="14"/>
      <c r="X56" s="14"/>
      <c r="Y56" s="14"/>
      <c r="Z56" s="29"/>
      <c r="AA56" s="14"/>
      <c r="AB56" s="14"/>
    </row>
    <row r="57" spans="1:28" s="1" customFormat="1" ht="12.75">
      <c r="A57" s="20" t="s">
        <v>3</v>
      </c>
      <c r="B57" s="43" t="s">
        <v>3</v>
      </c>
      <c r="C57" s="37"/>
      <c r="D57" s="12"/>
      <c r="E57" s="48"/>
      <c r="F57" s="12"/>
      <c r="G57" s="65" t="s">
        <v>11</v>
      </c>
      <c r="H57" s="66">
        <f>SUM(H58:H66)</f>
        <v>1</v>
      </c>
      <c r="I57" s="67">
        <f>SUM(I58:I66)</f>
        <v>10000</v>
      </c>
      <c r="J57" s="68"/>
      <c r="K57" s="69"/>
      <c r="L57" s="65" t="s">
        <v>11</v>
      </c>
      <c r="M57" s="66">
        <f>SUM(M58:M66)</f>
        <v>1</v>
      </c>
      <c r="N57" s="67">
        <f>SUM(N58:N66)</f>
        <v>50000</v>
      </c>
      <c r="O57" s="48"/>
      <c r="P57" s="43"/>
      <c r="Q57" s="38"/>
      <c r="R57" s="39"/>
      <c r="S57" s="13"/>
      <c r="T57" s="48"/>
      <c r="U57" s="43"/>
      <c r="V57" s="38"/>
      <c r="W57" s="39"/>
      <c r="X57" s="12"/>
      <c r="Y57" s="48"/>
      <c r="Z57" s="43"/>
      <c r="AA57" s="38"/>
      <c r="AB57" s="39"/>
    </row>
    <row r="58" spans="1:28" s="1" customFormat="1" ht="12.75">
      <c r="A58" s="21"/>
      <c r="B58" s="14" t="s">
        <v>15</v>
      </c>
      <c r="C58" s="23">
        <v>-0.125</v>
      </c>
      <c r="D58" s="14"/>
      <c r="E58" s="21" t="s">
        <v>51</v>
      </c>
      <c r="F58" s="14" t="s">
        <v>133</v>
      </c>
      <c r="G58" s="53" t="s">
        <v>157</v>
      </c>
      <c r="H58" s="54">
        <v>0.18</v>
      </c>
      <c r="I58" s="55">
        <f aca="true" t="shared" si="3" ref="I58:I64">H58*$E$9</f>
        <v>1800</v>
      </c>
      <c r="J58" s="56" t="s">
        <v>51</v>
      </c>
      <c r="K58" s="57" t="s">
        <v>152</v>
      </c>
      <c r="L58" s="53" t="s">
        <v>181</v>
      </c>
      <c r="M58" s="54">
        <v>0.29</v>
      </c>
      <c r="N58" s="55">
        <f>M58*$J$9</f>
        <v>14499.999999999998</v>
      </c>
      <c r="O58" s="21"/>
      <c r="P58" s="25"/>
      <c r="Q58" s="23"/>
      <c r="R58" s="11"/>
      <c r="S58" s="15"/>
      <c r="T58" s="21"/>
      <c r="U58" s="25"/>
      <c r="V58" s="23"/>
      <c r="W58" s="11"/>
      <c r="X58" s="14"/>
      <c r="Y58" s="21"/>
      <c r="Z58" s="25"/>
      <c r="AA58" s="23"/>
      <c r="AB58" s="11"/>
    </row>
    <row r="59" spans="1:28" s="1" customFormat="1" ht="12.75">
      <c r="A59" s="21"/>
      <c r="B59" s="14" t="s">
        <v>5</v>
      </c>
      <c r="C59" s="31">
        <v>0.7</v>
      </c>
      <c r="D59" s="14"/>
      <c r="E59" s="21" t="s">
        <v>52</v>
      </c>
      <c r="F59" s="14" t="s">
        <v>154</v>
      </c>
      <c r="G59" s="53" t="s">
        <v>155</v>
      </c>
      <c r="H59" s="54">
        <v>0.12</v>
      </c>
      <c r="I59" s="55">
        <f t="shared" si="3"/>
        <v>1200</v>
      </c>
      <c r="J59" s="56" t="s">
        <v>52</v>
      </c>
      <c r="K59" s="57" t="s">
        <v>153</v>
      </c>
      <c r="L59" s="53" t="s">
        <v>182</v>
      </c>
      <c r="M59" s="54">
        <v>0.13</v>
      </c>
      <c r="N59" s="55">
        <f>M59*$J$9</f>
        <v>6500</v>
      </c>
      <c r="O59" s="21"/>
      <c r="P59" s="25"/>
      <c r="Q59" s="23"/>
      <c r="R59" s="11"/>
      <c r="S59" s="15"/>
      <c r="T59" s="21"/>
      <c r="U59" s="25"/>
      <c r="V59" s="23"/>
      <c r="W59" s="11"/>
      <c r="X59" s="14"/>
      <c r="Y59" s="21"/>
      <c r="Z59" s="25"/>
      <c r="AA59" s="23"/>
      <c r="AB59" s="11"/>
    </row>
    <row r="60" spans="1:28" s="1" customFormat="1" ht="12.75">
      <c r="A60" s="21"/>
      <c r="B60" s="14" t="s">
        <v>6</v>
      </c>
      <c r="C60" s="47">
        <v>0.1</v>
      </c>
      <c r="D60" s="14"/>
      <c r="E60" s="21" t="s">
        <v>53</v>
      </c>
      <c r="F60" s="57" t="s">
        <v>156</v>
      </c>
      <c r="G60" s="53" t="s">
        <v>160</v>
      </c>
      <c r="H60" s="54">
        <v>0.09</v>
      </c>
      <c r="I60" s="55">
        <f t="shared" si="3"/>
        <v>900</v>
      </c>
      <c r="J60" s="56" t="s">
        <v>53</v>
      </c>
      <c r="K60" s="57" t="s">
        <v>156</v>
      </c>
      <c r="L60" s="53" t="s">
        <v>160</v>
      </c>
      <c r="M60" s="54">
        <v>0.14</v>
      </c>
      <c r="N60" s="55">
        <f>M60*$J$9</f>
        <v>7000.000000000001</v>
      </c>
      <c r="O60" s="21"/>
      <c r="P60" s="25"/>
      <c r="Q60" s="23"/>
      <c r="R60" s="11"/>
      <c r="S60" s="15"/>
      <c r="T60" s="21"/>
      <c r="U60" s="25"/>
      <c r="V60" s="23"/>
      <c r="W60" s="11"/>
      <c r="X60" s="14"/>
      <c r="Y60" s="21"/>
      <c r="Z60" s="25"/>
      <c r="AA60" s="23"/>
      <c r="AB60" s="11"/>
    </row>
    <row r="61" spans="1:28" s="1" customFormat="1" ht="12.75">
      <c r="A61" s="21"/>
      <c r="B61" s="14" t="s">
        <v>7</v>
      </c>
      <c r="C61" s="31">
        <v>0.2</v>
      </c>
      <c r="D61" s="14"/>
      <c r="E61" s="21" t="s">
        <v>117</v>
      </c>
      <c r="F61" s="14" t="s">
        <v>228</v>
      </c>
      <c r="G61" s="53" t="s">
        <v>139</v>
      </c>
      <c r="H61" s="54">
        <v>0.17</v>
      </c>
      <c r="I61" s="55">
        <f t="shared" si="3"/>
        <v>1700.0000000000002</v>
      </c>
      <c r="J61" s="56" t="s">
        <v>117</v>
      </c>
      <c r="K61" s="57"/>
      <c r="L61" s="53"/>
      <c r="M61" s="54"/>
      <c r="N61" s="55"/>
      <c r="O61" s="21"/>
      <c r="P61" s="25"/>
      <c r="Q61" s="23"/>
      <c r="R61" s="11"/>
      <c r="S61" s="15"/>
      <c r="T61" s="21"/>
      <c r="U61" s="25"/>
      <c r="V61" s="23"/>
      <c r="W61" s="11"/>
      <c r="X61" s="14"/>
      <c r="Y61" s="21"/>
      <c r="Z61" s="25"/>
      <c r="AA61" s="23"/>
      <c r="AB61" s="11"/>
    </row>
    <row r="62" spans="1:28" s="1" customFormat="1" ht="12.75">
      <c r="A62" s="21"/>
      <c r="B62" s="14"/>
      <c r="C62" s="23"/>
      <c r="D62" s="14"/>
      <c r="E62" s="21" t="s">
        <v>55</v>
      </c>
      <c r="F62" s="14" t="s">
        <v>230</v>
      </c>
      <c r="G62" s="53" t="s">
        <v>130</v>
      </c>
      <c r="H62" s="54">
        <v>0.24</v>
      </c>
      <c r="I62" s="55">
        <f t="shared" si="3"/>
        <v>2400</v>
      </c>
      <c r="J62" s="56" t="s">
        <v>55</v>
      </c>
      <c r="K62" s="57" t="s">
        <v>253</v>
      </c>
      <c r="L62" s="53" t="s">
        <v>259</v>
      </c>
      <c r="M62" s="54">
        <v>0.24</v>
      </c>
      <c r="N62" s="55">
        <f>M62*$J$9</f>
        <v>12000</v>
      </c>
      <c r="O62" s="21"/>
      <c r="P62" s="25"/>
      <c r="Q62" s="23"/>
      <c r="R62" s="11"/>
      <c r="S62" s="15"/>
      <c r="T62" s="21"/>
      <c r="U62" s="25"/>
      <c r="V62" s="23"/>
      <c r="W62" s="11"/>
      <c r="X62" s="14"/>
      <c r="Y62" s="21"/>
      <c r="Z62" s="25"/>
      <c r="AA62" s="23"/>
      <c r="AB62" s="11"/>
    </row>
    <row r="63" spans="1:28" s="1" customFormat="1" ht="12.75">
      <c r="A63" s="21"/>
      <c r="B63" s="14"/>
      <c r="C63" s="23"/>
      <c r="D63" s="14"/>
      <c r="E63" s="21" t="s">
        <v>219</v>
      </c>
      <c r="F63" s="14"/>
      <c r="G63" s="57"/>
      <c r="H63" s="54">
        <v>0.02</v>
      </c>
      <c r="I63" s="55">
        <f t="shared" si="3"/>
        <v>200</v>
      </c>
      <c r="J63" s="21" t="s">
        <v>219</v>
      </c>
      <c r="K63" s="14"/>
      <c r="L63" s="57"/>
      <c r="M63" s="54">
        <v>0.02</v>
      </c>
      <c r="N63" s="55">
        <f>M63*$J$9</f>
        <v>1000</v>
      </c>
      <c r="O63" s="21"/>
      <c r="P63" s="14"/>
      <c r="Q63" s="23"/>
      <c r="R63" s="11"/>
      <c r="S63" s="15"/>
      <c r="T63" s="21"/>
      <c r="U63" s="14"/>
      <c r="V63" s="23"/>
      <c r="W63" s="11"/>
      <c r="X63" s="14"/>
      <c r="Y63" s="21"/>
      <c r="Z63" s="14"/>
      <c r="AA63" s="23"/>
      <c r="AB63" s="11"/>
    </row>
    <row r="64" spans="1:28" s="1" customFormat="1" ht="12.75">
      <c r="A64" s="21"/>
      <c r="B64" s="14" t="s">
        <v>163</v>
      </c>
      <c r="C64" s="23" t="s">
        <v>178</v>
      </c>
      <c r="D64" s="14"/>
      <c r="E64" s="21" t="s">
        <v>6</v>
      </c>
      <c r="F64" s="14" t="s">
        <v>211</v>
      </c>
      <c r="G64" s="53" t="s">
        <v>197</v>
      </c>
      <c r="H64" s="54">
        <v>0.18</v>
      </c>
      <c r="I64" s="55">
        <f t="shared" si="3"/>
        <v>1800</v>
      </c>
      <c r="J64" s="56" t="s">
        <v>6</v>
      </c>
      <c r="K64" s="57" t="s">
        <v>211</v>
      </c>
      <c r="L64" s="53" t="s">
        <v>197</v>
      </c>
      <c r="M64" s="54">
        <v>0.18</v>
      </c>
      <c r="N64" s="55">
        <f>M64*$J$9</f>
        <v>9000</v>
      </c>
      <c r="O64" s="21"/>
      <c r="P64" s="28"/>
      <c r="Q64" s="23"/>
      <c r="R64" s="11"/>
      <c r="S64" s="15"/>
      <c r="T64" s="21"/>
      <c r="U64" s="28"/>
      <c r="V64" s="23"/>
      <c r="W64" s="11"/>
      <c r="X64" s="14"/>
      <c r="Y64" s="21"/>
      <c r="Z64" s="28"/>
      <c r="AA64" s="23"/>
      <c r="AB64" s="11"/>
    </row>
    <row r="65" spans="1:28" s="1" customFormat="1" ht="12.75">
      <c r="A65" s="21"/>
      <c r="B65" s="14"/>
      <c r="C65" s="23" t="s">
        <v>171</v>
      </c>
      <c r="D65" s="101"/>
      <c r="E65" s="118"/>
      <c r="F65" s="101"/>
      <c r="G65" s="111"/>
      <c r="H65" s="104"/>
      <c r="I65" s="119"/>
      <c r="J65" s="120"/>
      <c r="K65" s="106"/>
      <c r="L65" s="111"/>
      <c r="M65" s="104"/>
      <c r="N65" s="119"/>
      <c r="O65" s="21"/>
      <c r="P65" s="28"/>
      <c r="Q65" s="23"/>
      <c r="R65" s="11"/>
      <c r="S65" s="15"/>
      <c r="T65" s="21"/>
      <c r="U65" s="28"/>
      <c r="V65" s="23"/>
      <c r="W65" s="11"/>
      <c r="X65" s="14"/>
      <c r="Y65" s="21"/>
      <c r="Z65" s="28"/>
      <c r="AA65" s="23"/>
      <c r="AB65" s="11"/>
    </row>
    <row r="66" spans="1:28" s="1" customFormat="1" ht="12.75">
      <c r="A66" s="21"/>
      <c r="B66" s="14"/>
      <c r="C66" s="23"/>
      <c r="D66" s="101"/>
      <c r="E66" s="118" t="s">
        <v>12</v>
      </c>
      <c r="F66" s="101"/>
      <c r="G66" s="121"/>
      <c r="H66" s="104">
        <v>0</v>
      </c>
      <c r="I66" s="119">
        <f>H66*$E$9</f>
        <v>0</v>
      </c>
      <c r="J66" s="120" t="s">
        <v>12</v>
      </c>
      <c r="K66" s="106"/>
      <c r="L66" s="103"/>
      <c r="M66" s="104">
        <v>0</v>
      </c>
      <c r="N66" s="119">
        <f>M66*$J$9</f>
        <v>0</v>
      </c>
      <c r="O66" s="21"/>
      <c r="P66" s="34"/>
      <c r="Q66" s="23"/>
      <c r="R66" s="11"/>
      <c r="S66" s="15"/>
      <c r="T66" s="21"/>
      <c r="U66" s="35"/>
      <c r="V66" s="23"/>
      <c r="W66" s="11"/>
      <c r="X66" s="14"/>
      <c r="Y66" s="21"/>
      <c r="Z66" s="34"/>
      <c r="AA66" s="23"/>
      <c r="AB66" s="11"/>
    </row>
    <row r="67" spans="1:28" s="1" customFormat="1" ht="12.75">
      <c r="A67" s="21"/>
      <c r="B67" s="14"/>
      <c r="C67" s="23"/>
      <c r="D67" s="101"/>
      <c r="E67" s="118"/>
      <c r="F67" s="101"/>
      <c r="G67" s="121"/>
      <c r="H67" s="104"/>
      <c r="I67" s="119"/>
      <c r="J67" s="120"/>
      <c r="K67" s="101"/>
      <c r="L67" s="111"/>
      <c r="M67" s="104"/>
      <c r="N67" s="119"/>
      <c r="O67" s="21"/>
      <c r="P67" s="34"/>
      <c r="Q67" s="23"/>
      <c r="R67" s="11"/>
      <c r="S67" s="15"/>
      <c r="T67" s="21"/>
      <c r="U67" s="34"/>
      <c r="V67" s="23"/>
      <c r="W67" s="11"/>
      <c r="X67" s="14"/>
      <c r="Y67" s="21"/>
      <c r="Z67" s="35"/>
      <c r="AA67" s="23"/>
      <c r="AB67" s="11"/>
    </row>
    <row r="68" spans="1:28" s="1" customFormat="1" ht="12.75">
      <c r="A68" s="21"/>
      <c r="B68" s="14"/>
      <c r="C68" s="23"/>
      <c r="D68" s="101"/>
      <c r="E68" s="118"/>
      <c r="F68" s="101"/>
      <c r="G68" s="103"/>
      <c r="H68" s="104"/>
      <c r="I68" s="119"/>
      <c r="J68" s="120"/>
      <c r="K68" s="122"/>
      <c r="L68" s="103"/>
      <c r="M68" s="104"/>
      <c r="N68" s="119"/>
      <c r="O68" s="21"/>
      <c r="P68" s="34"/>
      <c r="Q68" s="23"/>
      <c r="R68" s="11"/>
      <c r="S68" s="15"/>
      <c r="T68" s="21"/>
      <c r="U68" s="34"/>
      <c r="V68" s="23"/>
      <c r="W68" s="11"/>
      <c r="X68" s="14"/>
      <c r="Y68" s="21"/>
      <c r="Z68" s="27"/>
      <c r="AA68" s="23"/>
      <c r="AB68" s="11"/>
    </row>
    <row r="69" spans="1:28" s="1" customFormat="1" ht="12.75">
      <c r="A69" s="21"/>
      <c r="B69" s="14"/>
      <c r="C69" s="23"/>
      <c r="D69" s="101"/>
      <c r="E69" s="118"/>
      <c r="F69" s="101"/>
      <c r="G69" s="103"/>
      <c r="H69" s="104"/>
      <c r="I69" s="119"/>
      <c r="J69" s="120"/>
      <c r="K69" s="106"/>
      <c r="L69" s="103"/>
      <c r="M69" s="104"/>
      <c r="N69" s="119"/>
      <c r="O69" s="21"/>
      <c r="P69" s="34"/>
      <c r="Q69" s="23"/>
      <c r="R69" s="11"/>
      <c r="S69" s="15"/>
      <c r="T69" s="21"/>
      <c r="U69" s="34"/>
      <c r="V69" s="23"/>
      <c r="W69" s="11"/>
      <c r="X69" s="14"/>
      <c r="Y69" s="21"/>
      <c r="Z69" s="27"/>
      <c r="AA69" s="23"/>
      <c r="AB69" s="11"/>
    </row>
    <row r="70" spans="1:28" s="1" customFormat="1" ht="12.75">
      <c r="A70" s="21"/>
      <c r="B70" s="14"/>
      <c r="C70" s="23"/>
      <c r="D70" s="101"/>
      <c r="E70" s="118"/>
      <c r="F70" s="101"/>
      <c r="G70" s="103"/>
      <c r="H70" s="104"/>
      <c r="I70" s="119"/>
      <c r="J70" s="120"/>
      <c r="K70" s="101"/>
      <c r="L70" s="121"/>
      <c r="M70" s="104"/>
      <c r="N70" s="119"/>
      <c r="O70" s="21"/>
      <c r="P70" s="34"/>
      <c r="Q70" s="23"/>
      <c r="R70" s="11"/>
      <c r="S70" s="15"/>
      <c r="T70" s="21"/>
      <c r="U70" s="34"/>
      <c r="V70" s="23"/>
      <c r="W70" s="11"/>
      <c r="X70" s="14"/>
      <c r="Y70" s="21"/>
      <c r="Z70" s="27"/>
      <c r="AA70" s="23"/>
      <c r="AB70" s="11"/>
    </row>
    <row r="71" spans="1:28" s="1" customFormat="1" ht="13.5" thickBot="1">
      <c r="A71" s="22"/>
      <c r="B71" s="16"/>
      <c r="C71" s="40"/>
      <c r="D71" s="124"/>
      <c r="E71" s="123"/>
      <c r="F71" s="124"/>
      <c r="G71" s="137"/>
      <c r="H71" s="126"/>
      <c r="I71" s="127"/>
      <c r="J71" s="128"/>
      <c r="K71" s="129"/>
      <c r="L71" s="137"/>
      <c r="M71" s="126"/>
      <c r="N71" s="127"/>
      <c r="O71" s="22"/>
      <c r="P71" s="44"/>
      <c r="Q71" s="40"/>
      <c r="R71" s="17"/>
      <c r="S71" s="18"/>
      <c r="T71" s="22"/>
      <c r="U71" s="41"/>
      <c r="V71" s="40"/>
      <c r="W71" s="17"/>
      <c r="X71" s="16"/>
      <c r="Y71" s="22"/>
      <c r="Z71" s="42"/>
      <c r="AA71" s="40"/>
      <c r="AB71" s="17"/>
    </row>
    <row r="72" spans="1:28" s="1" customFormat="1" ht="13.5" thickBot="1">
      <c r="A72" s="14"/>
      <c r="B72" s="14"/>
      <c r="C72" s="23"/>
      <c r="D72" s="101"/>
      <c r="E72" s="101"/>
      <c r="F72" s="101"/>
      <c r="G72" s="121"/>
      <c r="H72" s="104"/>
      <c r="I72" s="105"/>
      <c r="J72" s="106"/>
      <c r="K72" s="106"/>
      <c r="L72" s="121"/>
      <c r="M72" s="104"/>
      <c r="N72" s="105"/>
      <c r="O72" s="14"/>
      <c r="P72" s="35"/>
      <c r="Q72" s="23"/>
      <c r="R72" s="15"/>
      <c r="S72" s="15"/>
      <c r="T72" s="14"/>
      <c r="U72" s="34"/>
      <c r="V72" s="23"/>
      <c r="W72" s="15"/>
      <c r="X72" s="14"/>
      <c r="Y72" s="14"/>
      <c r="Z72" s="27"/>
      <c r="AA72" s="23"/>
      <c r="AB72" s="15"/>
    </row>
    <row r="73" spans="1:28" s="1" customFormat="1" ht="12.75">
      <c r="A73" s="20" t="s">
        <v>4</v>
      </c>
      <c r="B73" s="43" t="s">
        <v>8</v>
      </c>
      <c r="C73" s="37"/>
      <c r="D73" s="114"/>
      <c r="E73" s="113"/>
      <c r="F73" s="114"/>
      <c r="G73" s="130" t="s">
        <v>11</v>
      </c>
      <c r="H73" s="131">
        <f>SUM(H74:H81)</f>
        <v>1</v>
      </c>
      <c r="I73" s="132">
        <f>SUM(I74:I81)</f>
        <v>10000</v>
      </c>
      <c r="J73" s="133"/>
      <c r="K73" s="134"/>
      <c r="L73" s="130" t="s">
        <v>11</v>
      </c>
      <c r="M73" s="131">
        <f>SUM(M74:M81)</f>
        <v>1</v>
      </c>
      <c r="N73" s="132">
        <f>SUM(N74:N81)</f>
        <v>50000</v>
      </c>
      <c r="O73" s="48"/>
      <c r="P73" s="43"/>
      <c r="Q73" s="38"/>
      <c r="R73" s="39"/>
      <c r="S73" s="13"/>
      <c r="T73" s="48"/>
      <c r="U73" s="43"/>
      <c r="V73" s="38"/>
      <c r="W73" s="39"/>
      <c r="X73" s="12"/>
      <c r="Y73" s="48"/>
      <c r="Z73" s="43"/>
      <c r="AA73" s="38"/>
      <c r="AB73" s="39"/>
    </row>
    <row r="74" spans="1:28" s="1" customFormat="1" ht="12.75">
      <c r="A74" s="21"/>
      <c r="B74" s="14" t="s">
        <v>15</v>
      </c>
      <c r="C74" s="23">
        <v>-0.15</v>
      </c>
      <c r="D74" s="101"/>
      <c r="E74" s="118" t="s">
        <v>51</v>
      </c>
      <c r="F74" s="101" t="s">
        <v>133</v>
      </c>
      <c r="G74" s="111" t="s">
        <v>157</v>
      </c>
      <c r="H74" s="104">
        <v>0.25</v>
      </c>
      <c r="I74" s="119">
        <f aca="true" t="shared" si="4" ref="I74:I79">H74*$E$9</f>
        <v>2500</v>
      </c>
      <c r="J74" s="120" t="s">
        <v>51</v>
      </c>
      <c r="K74" s="106" t="s">
        <v>179</v>
      </c>
      <c r="L74" s="111" t="s">
        <v>180</v>
      </c>
      <c r="M74" s="104">
        <v>0.23</v>
      </c>
      <c r="N74" s="119">
        <f aca="true" t="shared" si="5" ref="N74:N79">M74*$J$9</f>
        <v>11500</v>
      </c>
      <c r="O74" s="21"/>
      <c r="P74" s="25"/>
      <c r="Q74" s="23"/>
      <c r="R74" s="11"/>
      <c r="S74" s="15"/>
      <c r="T74" s="21"/>
      <c r="U74" s="32"/>
      <c r="V74" s="23"/>
      <c r="W74" s="11"/>
      <c r="X74" s="14"/>
      <c r="Y74" s="21"/>
      <c r="Z74" s="25"/>
      <c r="AA74" s="23"/>
      <c r="AB74" s="11"/>
    </row>
    <row r="75" spans="1:28" s="1" customFormat="1" ht="12.75">
      <c r="A75" s="21"/>
      <c r="B75" s="14" t="s">
        <v>5</v>
      </c>
      <c r="C75" s="31">
        <v>0.85</v>
      </c>
      <c r="D75" s="101"/>
      <c r="E75" s="118" t="s">
        <v>52</v>
      </c>
      <c r="F75" s="101" t="s">
        <v>158</v>
      </c>
      <c r="G75" s="111" t="s">
        <v>159</v>
      </c>
      <c r="H75" s="104">
        <v>0.14</v>
      </c>
      <c r="I75" s="119">
        <f t="shared" si="4"/>
        <v>1400.0000000000002</v>
      </c>
      <c r="J75" s="120" t="s">
        <v>52</v>
      </c>
      <c r="K75" s="106" t="s">
        <v>161</v>
      </c>
      <c r="L75" s="111" t="s">
        <v>247</v>
      </c>
      <c r="M75" s="104">
        <v>0.2</v>
      </c>
      <c r="N75" s="119">
        <f t="shared" si="5"/>
        <v>10000</v>
      </c>
      <c r="O75" s="21"/>
      <c r="P75" s="25"/>
      <c r="Q75" s="23"/>
      <c r="R75" s="11"/>
      <c r="S75" s="15"/>
      <c r="T75" s="21"/>
      <c r="U75" s="33"/>
      <c r="V75" s="23"/>
      <c r="W75" s="11"/>
      <c r="X75" s="14"/>
      <c r="Y75" s="21"/>
      <c r="Z75" s="25"/>
      <c r="AA75" s="23"/>
      <c r="AB75" s="11"/>
    </row>
    <row r="76" spans="1:28" s="1" customFormat="1" ht="12.75">
      <c r="A76" s="21"/>
      <c r="B76" s="14" t="s">
        <v>6</v>
      </c>
      <c r="C76" s="47">
        <v>0</v>
      </c>
      <c r="D76" s="101"/>
      <c r="E76" s="118" t="s">
        <v>53</v>
      </c>
      <c r="F76" s="106" t="s">
        <v>156</v>
      </c>
      <c r="G76" s="111" t="s">
        <v>160</v>
      </c>
      <c r="H76" s="104">
        <v>0.13</v>
      </c>
      <c r="I76" s="119">
        <f t="shared" si="4"/>
        <v>1300</v>
      </c>
      <c r="J76" s="120" t="s">
        <v>53</v>
      </c>
      <c r="K76" s="106" t="s">
        <v>156</v>
      </c>
      <c r="L76" s="111" t="s">
        <v>160</v>
      </c>
      <c r="M76" s="104">
        <v>0.13</v>
      </c>
      <c r="N76" s="119">
        <f t="shared" si="5"/>
        <v>6500</v>
      </c>
      <c r="O76" s="21"/>
      <c r="P76" s="25"/>
      <c r="Q76" s="23"/>
      <c r="R76" s="11"/>
      <c r="S76" s="15"/>
      <c r="T76" s="21"/>
      <c r="U76" s="33"/>
      <c r="V76" s="23"/>
      <c r="W76" s="11"/>
      <c r="X76" s="14"/>
      <c r="Y76" s="21"/>
      <c r="Z76" s="25"/>
      <c r="AA76" s="23"/>
      <c r="AB76" s="11"/>
    </row>
    <row r="77" spans="1:28" s="1" customFormat="1" ht="12.75">
      <c r="A77" s="21"/>
      <c r="B77" s="14" t="s">
        <v>7</v>
      </c>
      <c r="C77" s="31">
        <v>0.15</v>
      </c>
      <c r="D77" s="101"/>
      <c r="E77" s="118" t="s">
        <v>117</v>
      </c>
      <c r="F77" s="136" t="s">
        <v>228</v>
      </c>
      <c r="G77" s="111" t="s">
        <v>139</v>
      </c>
      <c r="H77" s="104">
        <v>0.18</v>
      </c>
      <c r="I77" s="119">
        <f t="shared" si="4"/>
        <v>1800</v>
      </c>
      <c r="J77" s="120" t="s">
        <v>117</v>
      </c>
      <c r="K77" s="136" t="s">
        <v>228</v>
      </c>
      <c r="L77" s="111" t="s">
        <v>139</v>
      </c>
      <c r="M77" s="104">
        <v>0.14</v>
      </c>
      <c r="N77" s="119">
        <f t="shared" si="5"/>
        <v>7000.000000000001</v>
      </c>
      <c r="O77" s="21"/>
      <c r="P77" s="25"/>
      <c r="Q77" s="23"/>
      <c r="R77" s="11"/>
      <c r="S77" s="15"/>
      <c r="T77" s="21"/>
      <c r="U77" s="33"/>
      <c r="V77" s="23"/>
      <c r="W77" s="11"/>
      <c r="X77" s="14"/>
      <c r="Y77" s="21"/>
      <c r="Z77" s="25"/>
      <c r="AA77" s="23"/>
      <c r="AB77" s="11"/>
    </row>
    <row r="78" spans="1:28" s="1" customFormat="1" ht="12.75">
      <c r="A78" s="21"/>
      <c r="B78" s="14"/>
      <c r="C78" s="23"/>
      <c r="D78" s="101"/>
      <c r="E78" s="118" t="s">
        <v>55</v>
      </c>
      <c r="F78" s="101" t="s">
        <v>252</v>
      </c>
      <c r="G78" s="111" t="s">
        <v>257</v>
      </c>
      <c r="H78" s="104">
        <v>0.28</v>
      </c>
      <c r="I78" s="119">
        <f t="shared" si="4"/>
        <v>2800.0000000000005</v>
      </c>
      <c r="J78" s="120" t="s">
        <v>55</v>
      </c>
      <c r="K78" s="106" t="s">
        <v>251</v>
      </c>
      <c r="L78" s="111" t="s">
        <v>258</v>
      </c>
      <c r="M78" s="104">
        <v>0.28</v>
      </c>
      <c r="N78" s="119">
        <f t="shared" si="5"/>
        <v>14000.000000000002</v>
      </c>
      <c r="O78" s="21"/>
      <c r="P78" s="25"/>
      <c r="Q78" s="23"/>
      <c r="R78" s="11"/>
      <c r="S78" s="15"/>
      <c r="T78" s="21"/>
      <c r="U78" s="33"/>
      <c r="V78" s="23"/>
      <c r="W78" s="11"/>
      <c r="X78" s="14"/>
      <c r="Y78" s="21"/>
      <c r="Z78" s="25"/>
      <c r="AA78" s="23"/>
      <c r="AB78" s="11"/>
    </row>
    <row r="79" spans="1:28" s="1" customFormat="1" ht="12.75">
      <c r="A79" s="21"/>
      <c r="B79" s="14"/>
      <c r="C79" s="23"/>
      <c r="D79" s="101"/>
      <c r="E79" s="118" t="s">
        <v>219</v>
      </c>
      <c r="F79" s="101"/>
      <c r="G79" s="106"/>
      <c r="H79" s="104">
        <v>0.02</v>
      </c>
      <c r="I79" s="119">
        <f t="shared" si="4"/>
        <v>200</v>
      </c>
      <c r="J79" s="118" t="s">
        <v>219</v>
      </c>
      <c r="K79" s="101"/>
      <c r="L79" s="106"/>
      <c r="M79" s="104">
        <v>0.02</v>
      </c>
      <c r="N79" s="119">
        <f t="shared" si="5"/>
        <v>1000</v>
      </c>
      <c r="O79" s="21"/>
      <c r="P79" s="14"/>
      <c r="Q79" s="23"/>
      <c r="R79" s="11"/>
      <c r="S79" s="15"/>
      <c r="T79" s="21"/>
      <c r="U79" s="14"/>
      <c r="V79" s="23"/>
      <c r="W79" s="11"/>
      <c r="X79" s="14"/>
      <c r="Y79" s="21"/>
      <c r="Z79" s="14"/>
      <c r="AA79" s="23"/>
      <c r="AB79" s="11"/>
    </row>
    <row r="80" spans="1:28" s="1" customFormat="1" ht="12.75">
      <c r="A80" s="21"/>
      <c r="B80" s="14" t="s">
        <v>163</v>
      </c>
      <c r="C80" s="23" t="s">
        <v>177</v>
      </c>
      <c r="D80" s="101"/>
      <c r="E80" s="118" t="s">
        <v>6</v>
      </c>
      <c r="F80" s="101"/>
      <c r="G80" s="106"/>
      <c r="H80" s="104"/>
      <c r="I80" s="119"/>
      <c r="J80" s="120" t="s">
        <v>6</v>
      </c>
      <c r="K80" s="106"/>
      <c r="L80" s="106"/>
      <c r="M80" s="104"/>
      <c r="N80" s="119"/>
      <c r="O80" s="21"/>
      <c r="P80" s="14"/>
      <c r="Q80" s="23"/>
      <c r="R80" s="11"/>
      <c r="S80" s="15"/>
      <c r="T80" s="21"/>
      <c r="U80" s="14"/>
      <c r="V80" s="23"/>
      <c r="W80" s="11"/>
      <c r="X80" s="14"/>
      <c r="Y80" s="21"/>
      <c r="Z80" s="14"/>
      <c r="AA80" s="23"/>
      <c r="AB80" s="11"/>
    </row>
    <row r="81" spans="1:28" s="1" customFormat="1" ht="12.75">
      <c r="A81" s="21"/>
      <c r="B81" s="14"/>
      <c r="C81" s="23"/>
      <c r="D81" s="101"/>
      <c r="E81" s="118" t="s">
        <v>12</v>
      </c>
      <c r="F81" s="101"/>
      <c r="G81" s="121"/>
      <c r="H81" s="104">
        <v>0</v>
      </c>
      <c r="I81" s="119">
        <f>H81*$E$9</f>
        <v>0</v>
      </c>
      <c r="J81" s="120" t="s">
        <v>12</v>
      </c>
      <c r="K81" s="106"/>
      <c r="L81" s="121"/>
      <c r="M81" s="104">
        <v>0</v>
      </c>
      <c r="N81" s="119">
        <f>M81*$J$9</f>
        <v>0</v>
      </c>
      <c r="O81" s="21"/>
      <c r="P81" s="34"/>
      <c r="Q81" s="23"/>
      <c r="R81" s="11"/>
      <c r="S81" s="15"/>
      <c r="T81" s="21"/>
      <c r="U81" s="34"/>
      <c r="V81" s="23"/>
      <c r="W81" s="11"/>
      <c r="X81" s="14"/>
      <c r="Y81" s="21"/>
      <c r="Z81" s="34"/>
      <c r="AA81" s="23"/>
      <c r="AB81" s="11"/>
    </row>
    <row r="82" spans="1:28" s="1" customFormat="1" ht="13.5" thickBot="1">
      <c r="A82" s="21"/>
      <c r="B82" s="14"/>
      <c r="C82" s="23"/>
      <c r="D82" s="101"/>
      <c r="E82" s="118"/>
      <c r="F82" s="101"/>
      <c r="G82" s="103"/>
      <c r="H82" s="104"/>
      <c r="I82" s="119"/>
      <c r="J82" s="120"/>
      <c r="K82" s="101"/>
      <c r="L82" s="125"/>
      <c r="M82" s="104"/>
      <c r="N82" s="119"/>
      <c r="O82" s="21"/>
      <c r="P82" s="34"/>
      <c r="Q82" s="23"/>
      <c r="R82" s="11"/>
      <c r="S82" s="15"/>
      <c r="T82" s="21"/>
      <c r="U82" s="34"/>
      <c r="V82" s="23"/>
      <c r="W82" s="11"/>
      <c r="X82" s="14"/>
      <c r="Y82" s="21"/>
      <c r="Z82" s="34"/>
      <c r="AA82" s="23"/>
      <c r="AB82" s="11"/>
    </row>
    <row r="83" spans="1:28" s="1" customFormat="1" ht="12.75">
      <c r="A83" s="21"/>
      <c r="B83" s="14"/>
      <c r="C83" s="23"/>
      <c r="D83" s="101"/>
      <c r="E83" s="118"/>
      <c r="F83" s="101"/>
      <c r="G83" s="103"/>
      <c r="H83" s="104"/>
      <c r="I83" s="119"/>
      <c r="J83" s="120"/>
      <c r="K83" s="122"/>
      <c r="L83" s="103"/>
      <c r="M83" s="104"/>
      <c r="N83" s="119"/>
      <c r="O83" s="21"/>
      <c r="P83" s="34"/>
      <c r="Q83" s="23"/>
      <c r="R83" s="11"/>
      <c r="S83" s="15"/>
      <c r="T83" s="21"/>
      <c r="U83" s="34"/>
      <c r="V83" s="23"/>
      <c r="W83" s="11"/>
      <c r="X83" s="14"/>
      <c r="Y83" s="21"/>
      <c r="Z83" s="34"/>
      <c r="AA83" s="23"/>
      <c r="AB83" s="11"/>
    </row>
    <row r="84" spans="1:28" s="1" customFormat="1" ht="12.75">
      <c r="A84" s="21"/>
      <c r="B84" s="14"/>
      <c r="C84" s="23"/>
      <c r="D84" s="101"/>
      <c r="E84" s="118" t="s">
        <v>244</v>
      </c>
      <c r="F84" s="101"/>
      <c r="G84" s="103"/>
      <c r="H84" s="104"/>
      <c r="I84" s="119"/>
      <c r="J84" s="120" t="s">
        <v>244</v>
      </c>
      <c r="K84" s="106"/>
      <c r="L84" s="103"/>
      <c r="M84" s="104"/>
      <c r="N84" s="119"/>
      <c r="O84" s="21"/>
      <c r="P84" s="34"/>
      <c r="Q84" s="23"/>
      <c r="R84" s="11"/>
      <c r="S84" s="15"/>
      <c r="T84" s="21"/>
      <c r="U84" s="34"/>
      <c r="V84" s="14"/>
      <c r="W84" s="10"/>
      <c r="X84" s="14"/>
      <c r="Y84" s="21"/>
      <c r="Z84" s="27"/>
      <c r="AA84" s="14"/>
      <c r="AB84" s="10"/>
    </row>
    <row r="85" spans="1:28" s="1" customFormat="1" ht="13.5" thickBot="1">
      <c r="A85" s="22"/>
      <c r="B85" s="16"/>
      <c r="C85" s="40"/>
      <c r="D85" s="124"/>
      <c r="E85" s="123"/>
      <c r="F85" s="124"/>
      <c r="G85" s="125"/>
      <c r="H85" s="126"/>
      <c r="I85" s="127"/>
      <c r="J85" s="128"/>
      <c r="K85" s="101"/>
      <c r="L85" s="125"/>
      <c r="M85" s="126"/>
      <c r="N85" s="127"/>
      <c r="O85" s="22"/>
      <c r="P85" s="41"/>
      <c r="Q85" s="40"/>
      <c r="R85" s="17"/>
      <c r="S85" s="18"/>
      <c r="T85" s="22"/>
      <c r="U85" s="41"/>
      <c r="V85" s="16"/>
      <c r="W85" s="19"/>
      <c r="X85" s="16"/>
      <c r="Y85" s="22"/>
      <c r="Z85" s="42"/>
      <c r="AA85" s="16"/>
      <c r="AB85" s="19"/>
    </row>
    <row r="86" spans="5:14" ht="12.75">
      <c r="E86" s="99"/>
      <c r="F86" s="99"/>
      <c r="G86" s="99"/>
      <c r="H86" s="98"/>
      <c r="I86" s="100"/>
      <c r="J86" s="100"/>
      <c r="K86" s="100"/>
      <c r="L86" s="99"/>
      <c r="M86" s="99"/>
      <c r="N86" s="99"/>
    </row>
  </sheetData>
  <sheetProtection/>
  <mergeCells count="5">
    <mergeCell ref="T9:W9"/>
    <mergeCell ref="Y9:AB9"/>
    <mergeCell ref="E9:I9"/>
    <mergeCell ref="J9:N9"/>
    <mergeCell ref="O9:R9"/>
  </mergeCells>
  <printOptions/>
  <pageMargins left="0.48" right="0.22" top="0.46" bottom="0.24" header="0.24" footer="0.23"/>
  <pageSetup horizontalDpi="600" verticalDpi="600" orientation="landscape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B88"/>
  <sheetViews>
    <sheetView view="pageBreakPreview" zoomScale="25" zoomScaleSheetLayoutView="25" zoomScalePageLayoutView="0" workbookViewId="0" topLeftCell="E1">
      <selection activeCell="Z62" activeCellId="3" sqref="P27 P42 Z46 Z62"/>
    </sheetView>
  </sheetViews>
  <sheetFormatPr defaultColWidth="9.140625" defaultRowHeight="12.75"/>
  <cols>
    <col min="1" max="2" width="18.00390625" style="77" bestFit="1" customWidth="1"/>
    <col min="3" max="3" width="9.28125" style="78" bestFit="1" customWidth="1"/>
    <col min="4" max="4" width="9.140625" style="77" customWidth="1"/>
    <col min="5" max="5" width="12.140625" style="1" customWidth="1"/>
    <col min="6" max="6" width="13.8515625" style="1" customWidth="1"/>
    <col min="7" max="7" width="35.8515625" style="1" customWidth="1"/>
    <col min="8" max="8" width="12.140625" style="2" customWidth="1"/>
    <col min="9" max="9" width="11.8515625" style="3" customWidth="1"/>
    <col min="10" max="10" width="12.140625" style="1" bestFit="1" customWidth="1"/>
    <col min="11" max="11" width="15.140625" style="1" customWidth="1"/>
    <col min="12" max="12" width="43.57421875" style="1" customWidth="1"/>
    <col min="13" max="13" width="11.140625" style="2" customWidth="1"/>
    <col min="14" max="14" width="13.140625" style="3" customWidth="1"/>
    <col min="15" max="15" width="9.140625" style="77" customWidth="1"/>
    <col min="16" max="16" width="10.140625" style="77" bestFit="1" customWidth="1"/>
    <col min="17" max="16384" width="9.140625" style="77" customWidth="1"/>
  </cols>
  <sheetData>
    <row r="1" spans="17:19" ht="12.75">
      <c r="Q1" s="78"/>
      <c r="R1" s="79"/>
      <c r="S1" s="79"/>
    </row>
    <row r="2" spans="2:14" s="80" customFormat="1" ht="12.75">
      <c r="B2" s="80" t="s">
        <v>111</v>
      </c>
      <c r="C2" s="81"/>
      <c r="E2"/>
      <c r="F2"/>
      <c r="G2"/>
      <c r="H2" s="49"/>
      <c r="I2" s="50"/>
      <c r="J2" s="50"/>
      <c r="K2" s="50"/>
      <c r="L2"/>
      <c r="M2"/>
      <c r="N2"/>
    </row>
    <row r="3" spans="2:14" s="80" customFormat="1" ht="12.75">
      <c r="B3" s="80" t="s">
        <v>112</v>
      </c>
      <c r="C3" s="81"/>
      <c r="D3" s="83">
        <v>0.3</v>
      </c>
      <c r="E3" s="51">
        <v>0.5</v>
      </c>
      <c r="F3" s="51"/>
      <c r="G3" s="51">
        <v>0.6</v>
      </c>
      <c r="H3" s="2">
        <v>0.85</v>
      </c>
      <c r="I3" s="49"/>
      <c r="J3" s="50"/>
      <c r="K3" s="50"/>
      <c r="L3"/>
      <c r="M3"/>
      <c r="N3"/>
    </row>
    <row r="4" spans="2:14" s="80" customFormat="1" ht="12.75">
      <c r="B4" s="80" t="s">
        <v>113</v>
      </c>
      <c r="C4" s="81">
        <v>0.35</v>
      </c>
      <c r="D4" s="81">
        <f>C4*0.3</f>
        <v>0.105</v>
      </c>
      <c r="E4" s="49">
        <f>C4*50%</f>
        <v>0.175</v>
      </c>
      <c r="F4" s="49"/>
      <c r="G4" s="49">
        <f>C4*0.6</f>
        <v>0.21</v>
      </c>
      <c r="H4" s="2">
        <f>C4*0.85</f>
        <v>0.2975</v>
      </c>
      <c r="I4" s="49"/>
      <c r="J4" s="50"/>
      <c r="K4" s="50"/>
      <c r="L4"/>
      <c r="M4"/>
      <c r="N4"/>
    </row>
    <row r="5" spans="2:14" s="80" customFormat="1" ht="12.75">
      <c r="B5" s="80" t="s">
        <v>114</v>
      </c>
      <c r="C5" s="81">
        <v>0.2</v>
      </c>
      <c r="D5" s="81">
        <f>C5*0.3</f>
        <v>0.06</v>
      </c>
      <c r="E5" s="49">
        <f>C5*50%</f>
        <v>0.1</v>
      </c>
      <c r="F5" s="49"/>
      <c r="G5" s="49">
        <f>C5*0.6</f>
        <v>0.12</v>
      </c>
      <c r="H5" s="2">
        <f>C5*0.85</f>
        <v>0.17</v>
      </c>
      <c r="I5" s="49"/>
      <c r="J5" s="50"/>
      <c r="K5" s="50"/>
      <c r="L5"/>
      <c r="M5"/>
      <c r="N5"/>
    </row>
    <row r="6" spans="2:14" s="80" customFormat="1" ht="12.75">
      <c r="B6" s="80" t="s">
        <v>115</v>
      </c>
      <c r="C6" s="81">
        <v>0.15</v>
      </c>
      <c r="D6" s="81">
        <f>C6*0.3</f>
        <v>0.045</v>
      </c>
      <c r="E6" s="49">
        <f>C6*50%</f>
        <v>0.075</v>
      </c>
      <c r="F6" s="49"/>
      <c r="G6" s="49">
        <f>C6*0.6</f>
        <v>0.09</v>
      </c>
      <c r="H6" s="2">
        <f>C6*0.85</f>
        <v>0.1275</v>
      </c>
      <c r="I6" s="49"/>
      <c r="J6" s="50"/>
      <c r="K6" s="50"/>
      <c r="L6"/>
      <c r="M6"/>
      <c r="N6"/>
    </row>
    <row r="7" spans="2:14" s="80" customFormat="1" ht="12.75">
      <c r="B7" s="80" t="s">
        <v>116</v>
      </c>
      <c r="C7" s="81">
        <v>0.3</v>
      </c>
      <c r="D7" s="81">
        <f>C7*0.3</f>
        <v>0.09</v>
      </c>
      <c r="E7" s="49">
        <f>C7*50%</f>
        <v>0.15</v>
      </c>
      <c r="F7" s="49"/>
      <c r="G7" s="49">
        <f>C7*0.6</f>
        <v>0.18</v>
      </c>
      <c r="H7" s="2">
        <f>C7*0.85</f>
        <v>0.255</v>
      </c>
      <c r="I7" s="49"/>
      <c r="J7" s="50"/>
      <c r="K7" s="50"/>
      <c r="L7"/>
      <c r="M7"/>
      <c r="N7"/>
    </row>
    <row r="8" spans="1:19" s="1" customFormat="1" ht="12.75">
      <c r="A8" s="6" t="s">
        <v>13</v>
      </c>
      <c r="B8" s="8" t="s">
        <v>56</v>
      </c>
      <c r="C8" s="2"/>
      <c r="E8" s="101"/>
      <c r="F8" s="112" t="s">
        <v>205</v>
      </c>
      <c r="G8" s="101"/>
      <c r="H8" s="102"/>
      <c r="I8" s="108"/>
      <c r="J8" s="101"/>
      <c r="K8" s="101"/>
      <c r="L8" s="101"/>
      <c r="M8" s="102"/>
      <c r="N8" s="108"/>
      <c r="Q8" s="2"/>
      <c r="R8" s="3"/>
      <c r="S8" s="3"/>
    </row>
    <row r="9" spans="5:28" s="7" customFormat="1" ht="16.5" thickBot="1">
      <c r="E9" s="218">
        <v>10000</v>
      </c>
      <c r="F9" s="218"/>
      <c r="G9" s="219"/>
      <c r="H9" s="219"/>
      <c r="I9" s="219"/>
      <c r="J9" s="218">
        <v>50000</v>
      </c>
      <c r="K9" s="218"/>
      <c r="L9" s="219"/>
      <c r="M9" s="219"/>
      <c r="N9" s="219"/>
      <c r="O9" s="216"/>
      <c r="P9" s="217"/>
      <c r="Q9" s="217"/>
      <c r="R9" s="217"/>
      <c r="T9" s="216"/>
      <c r="U9" s="217"/>
      <c r="V9" s="217"/>
      <c r="W9" s="217"/>
      <c r="Y9" s="216"/>
      <c r="Z9" s="217"/>
      <c r="AA9" s="217"/>
      <c r="AB9" s="217"/>
    </row>
    <row r="10" spans="1:28" s="1" customFormat="1" ht="12.75">
      <c r="A10" s="20" t="s">
        <v>0</v>
      </c>
      <c r="B10" s="43" t="s">
        <v>0</v>
      </c>
      <c r="C10" s="37"/>
      <c r="D10" s="12"/>
      <c r="E10" s="113"/>
      <c r="F10" s="114"/>
      <c r="G10" s="115" t="s">
        <v>11</v>
      </c>
      <c r="H10" s="116">
        <f>SUM(H11:H20)</f>
        <v>1</v>
      </c>
      <c r="I10" s="117">
        <f>SUM(I11:I20)</f>
        <v>10000</v>
      </c>
      <c r="J10" s="113"/>
      <c r="K10" s="114"/>
      <c r="L10" s="115" t="s">
        <v>11</v>
      </c>
      <c r="M10" s="116">
        <f>SUM(M11:M20)</f>
        <v>1</v>
      </c>
      <c r="N10" s="117">
        <f>SUM(N11:N20)</f>
        <v>50000</v>
      </c>
      <c r="O10" s="48"/>
      <c r="P10" s="43"/>
      <c r="Q10" s="38"/>
      <c r="R10" s="39"/>
      <c r="S10" s="13"/>
      <c r="T10" s="48"/>
      <c r="U10" s="43"/>
      <c r="V10" s="38"/>
      <c r="W10" s="39"/>
      <c r="X10" s="12"/>
      <c r="Y10" s="48"/>
      <c r="Z10" s="43"/>
      <c r="AA10" s="38"/>
      <c r="AB10" s="39"/>
    </row>
    <row r="11" spans="1:28" s="1" customFormat="1" ht="12.75">
      <c r="A11" s="21"/>
      <c r="B11" s="14" t="s">
        <v>14</v>
      </c>
      <c r="C11" s="23">
        <v>-0.05</v>
      </c>
      <c r="D11" s="14"/>
      <c r="E11" s="118" t="s">
        <v>51</v>
      </c>
      <c r="F11" s="101" t="s">
        <v>148</v>
      </c>
      <c r="G11" s="111" t="s">
        <v>187</v>
      </c>
      <c r="H11" s="104">
        <v>0.2</v>
      </c>
      <c r="I11" s="119">
        <f>H11*E9</f>
        <v>2000</v>
      </c>
      <c r="J11" s="120" t="s">
        <v>51</v>
      </c>
      <c r="K11" s="106" t="s">
        <v>148</v>
      </c>
      <c r="L11" s="111" t="s">
        <v>147</v>
      </c>
      <c r="M11" s="104">
        <v>0.2</v>
      </c>
      <c r="N11" s="119">
        <f>M11*$J$9</f>
        <v>10000</v>
      </c>
      <c r="O11" s="21"/>
      <c r="P11" s="25"/>
      <c r="Q11" s="23"/>
      <c r="R11" s="11"/>
      <c r="S11" s="15"/>
      <c r="T11" s="21"/>
      <c r="U11" s="25"/>
      <c r="V11" s="23"/>
      <c r="W11" s="11"/>
      <c r="X11" s="14"/>
      <c r="Y11" s="21"/>
      <c r="Z11" s="25"/>
      <c r="AA11" s="23"/>
      <c r="AB11" s="11"/>
    </row>
    <row r="12" spans="1:28" s="1" customFormat="1" ht="12.75">
      <c r="A12" s="21"/>
      <c r="B12" s="14" t="s">
        <v>5</v>
      </c>
      <c r="C12" s="24">
        <v>0.3</v>
      </c>
      <c r="D12" s="14"/>
      <c r="E12" s="118" t="s">
        <v>52</v>
      </c>
      <c r="F12" s="101" t="s">
        <v>126</v>
      </c>
      <c r="G12" s="111" t="s">
        <v>118</v>
      </c>
      <c r="H12" s="104">
        <v>0.1</v>
      </c>
      <c r="I12" s="119">
        <f>H12*E9</f>
        <v>1000</v>
      </c>
      <c r="J12" s="120" t="s">
        <v>52</v>
      </c>
      <c r="K12" s="106" t="s">
        <v>126</v>
      </c>
      <c r="L12" s="111" t="s">
        <v>118</v>
      </c>
      <c r="M12" s="104">
        <v>0.1</v>
      </c>
      <c r="N12" s="119">
        <f>M12*$J$9</f>
        <v>5000</v>
      </c>
      <c r="O12" s="21"/>
      <c r="P12" s="25"/>
      <c r="Q12" s="23"/>
      <c r="R12" s="11"/>
      <c r="S12" s="15"/>
      <c r="T12" s="21"/>
      <c r="U12" s="25"/>
      <c r="V12" s="23"/>
      <c r="W12" s="11"/>
      <c r="X12" s="14"/>
      <c r="Y12" s="21"/>
      <c r="Z12" s="25"/>
      <c r="AA12" s="23"/>
      <c r="AB12" s="11"/>
    </row>
    <row r="13" spans="1:28" s="1" customFormat="1" ht="12.75">
      <c r="A13" s="21"/>
      <c r="B13" s="14" t="s">
        <v>6</v>
      </c>
      <c r="C13" s="24">
        <v>0.4</v>
      </c>
      <c r="D13" s="14"/>
      <c r="E13" s="118" t="s">
        <v>53</v>
      </c>
      <c r="F13" s="101" t="s">
        <v>134</v>
      </c>
      <c r="G13" s="111" t="s">
        <v>191</v>
      </c>
      <c r="H13" s="104">
        <v>0.1</v>
      </c>
      <c r="I13" s="119">
        <f>H13*E9</f>
        <v>1000</v>
      </c>
      <c r="J13" s="120" t="s">
        <v>53</v>
      </c>
      <c r="K13" s="101" t="s">
        <v>134</v>
      </c>
      <c r="L13" s="111" t="s">
        <v>191</v>
      </c>
      <c r="M13" s="104">
        <v>0.1</v>
      </c>
      <c r="N13" s="119">
        <f>M13*$J$9</f>
        <v>5000</v>
      </c>
      <c r="O13" s="21"/>
      <c r="P13" s="25"/>
      <c r="Q13" s="23"/>
      <c r="R13" s="11"/>
      <c r="S13" s="15"/>
      <c r="T13" s="21"/>
      <c r="U13" s="25"/>
      <c r="V13" s="23"/>
      <c r="W13" s="11"/>
      <c r="X13" s="14"/>
      <c r="Y13" s="21"/>
      <c r="Z13" s="25"/>
      <c r="AA13" s="23"/>
      <c r="AB13" s="11"/>
    </row>
    <row r="14" spans="1:28" s="1" customFormat="1" ht="12.75">
      <c r="A14" s="21"/>
      <c r="B14" s="14" t="s">
        <v>7</v>
      </c>
      <c r="C14" s="26">
        <v>0.3</v>
      </c>
      <c r="D14" s="14"/>
      <c r="E14" s="118" t="s">
        <v>117</v>
      </c>
      <c r="F14" s="101"/>
      <c r="G14" s="111"/>
      <c r="H14" s="104"/>
      <c r="I14" s="119"/>
      <c r="J14" s="120" t="s">
        <v>117</v>
      </c>
      <c r="K14" s="106"/>
      <c r="L14" s="111"/>
      <c r="M14" s="104"/>
      <c r="N14" s="119"/>
      <c r="O14" s="21"/>
      <c r="P14" s="25"/>
      <c r="Q14" s="23"/>
      <c r="R14" s="11"/>
      <c r="S14" s="15"/>
      <c r="T14" s="21"/>
      <c r="U14" s="25"/>
      <c r="V14" s="23"/>
      <c r="W14" s="11"/>
      <c r="X14" s="14"/>
      <c r="Y14" s="21"/>
      <c r="Z14" s="25"/>
      <c r="AA14" s="23"/>
      <c r="AB14" s="11"/>
    </row>
    <row r="15" spans="1:28" s="1" customFormat="1" ht="12.75">
      <c r="A15" s="21"/>
      <c r="B15" s="14"/>
      <c r="C15" s="23"/>
      <c r="D15" s="14"/>
      <c r="E15" s="118" t="s">
        <v>55</v>
      </c>
      <c r="F15" s="101"/>
      <c r="G15" s="111"/>
      <c r="H15" s="104"/>
      <c r="I15" s="119"/>
      <c r="J15" s="120" t="s">
        <v>55</v>
      </c>
      <c r="K15" s="106"/>
      <c r="L15" s="111"/>
      <c r="M15" s="104"/>
      <c r="N15" s="119"/>
      <c r="O15" s="21"/>
      <c r="P15" s="25"/>
      <c r="Q15" s="23"/>
      <c r="R15" s="11"/>
      <c r="S15" s="15"/>
      <c r="T15" s="21"/>
      <c r="U15" s="25"/>
      <c r="V15" s="23"/>
      <c r="W15" s="11"/>
      <c r="X15" s="14"/>
      <c r="Y15" s="21"/>
      <c r="Z15" s="25"/>
      <c r="AA15" s="23"/>
      <c r="AB15" s="11"/>
    </row>
    <row r="16" spans="1:28" s="1" customFormat="1" ht="12.75">
      <c r="A16" s="21"/>
      <c r="B16" s="14"/>
      <c r="C16" s="23"/>
      <c r="D16" s="14"/>
      <c r="E16" s="118" t="s">
        <v>219</v>
      </c>
      <c r="F16" s="101"/>
      <c r="G16" s="106"/>
      <c r="H16" s="104">
        <v>0.02</v>
      </c>
      <c r="I16" s="119">
        <f>H16*$E$9</f>
        <v>200</v>
      </c>
      <c r="J16" s="118" t="s">
        <v>219</v>
      </c>
      <c r="K16" s="101"/>
      <c r="L16" s="106"/>
      <c r="M16" s="104">
        <v>0.02</v>
      </c>
      <c r="N16" s="119">
        <f>M16*$J$9</f>
        <v>1000</v>
      </c>
      <c r="O16" s="21"/>
      <c r="P16" s="14"/>
      <c r="Q16" s="23"/>
      <c r="R16" s="11"/>
      <c r="S16" s="15"/>
      <c r="T16" s="21"/>
      <c r="U16" s="14"/>
      <c r="V16" s="23"/>
      <c r="W16" s="11"/>
      <c r="X16" s="14"/>
      <c r="Y16" s="21"/>
      <c r="Z16" s="14"/>
      <c r="AA16" s="23"/>
      <c r="AB16" s="11"/>
    </row>
    <row r="17" spans="1:28" s="1" customFormat="1" ht="12.75">
      <c r="A17" s="21"/>
      <c r="B17" s="14" t="s">
        <v>163</v>
      </c>
      <c r="C17" s="23" t="s">
        <v>174</v>
      </c>
      <c r="D17" s="14"/>
      <c r="E17" s="118" t="s">
        <v>6</v>
      </c>
      <c r="F17" s="101" t="s">
        <v>212</v>
      </c>
      <c r="G17" s="111" t="s">
        <v>235</v>
      </c>
      <c r="H17" s="104">
        <v>0.58</v>
      </c>
      <c r="I17" s="119">
        <f>H17*$E$9</f>
        <v>5800</v>
      </c>
      <c r="J17" s="120" t="s">
        <v>6</v>
      </c>
      <c r="K17" s="106" t="s">
        <v>212</v>
      </c>
      <c r="L17" s="111" t="s">
        <v>235</v>
      </c>
      <c r="M17" s="104">
        <v>0.58</v>
      </c>
      <c r="N17" s="119">
        <f>M17*$J$9</f>
        <v>28999.999999999996</v>
      </c>
      <c r="O17" s="21"/>
      <c r="P17" s="28"/>
      <c r="Q17" s="23"/>
      <c r="R17" s="11"/>
      <c r="S17" s="15"/>
      <c r="T17" s="21"/>
      <c r="U17" s="28"/>
      <c r="V17" s="23"/>
      <c r="W17" s="11"/>
      <c r="X17" s="14"/>
      <c r="Y17" s="21"/>
      <c r="Z17" s="28"/>
      <c r="AA17" s="23"/>
      <c r="AB17" s="11"/>
    </row>
    <row r="18" spans="1:28" s="1" customFormat="1" ht="12.75">
      <c r="A18" s="21"/>
      <c r="B18" s="14"/>
      <c r="C18" s="23" t="s">
        <v>165</v>
      </c>
      <c r="D18" s="14"/>
      <c r="E18" s="118"/>
      <c r="F18" s="101" t="s">
        <v>211</v>
      </c>
      <c r="G18" s="111" t="s">
        <v>185</v>
      </c>
      <c r="H18" s="104"/>
      <c r="I18" s="119"/>
      <c r="J18" s="120"/>
      <c r="K18" s="106" t="s">
        <v>211</v>
      </c>
      <c r="L18" s="111" t="s">
        <v>185</v>
      </c>
      <c r="M18" s="104"/>
      <c r="N18" s="119"/>
      <c r="O18" s="21"/>
      <c r="P18" s="28"/>
      <c r="Q18" s="23"/>
      <c r="R18" s="11"/>
      <c r="S18" s="15"/>
      <c r="T18" s="21"/>
      <c r="U18" s="28"/>
      <c r="V18" s="23"/>
      <c r="W18" s="11"/>
      <c r="X18" s="14"/>
      <c r="Y18" s="21"/>
      <c r="Z18" s="28"/>
      <c r="AA18" s="23"/>
      <c r="AB18" s="11"/>
    </row>
    <row r="19" spans="1:28" s="1" customFormat="1" ht="12.75">
      <c r="A19" s="21"/>
      <c r="B19" s="14"/>
      <c r="C19" s="23"/>
      <c r="D19" s="14"/>
      <c r="E19" s="118"/>
      <c r="F19" s="101"/>
      <c r="G19" s="111"/>
      <c r="H19" s="104"/>
      <c r="I19" s="119"/>
      <c r="J19" s="120"/>
      <c r="K19" s="106"/>
      <c r="L19" s="111"/>
      <c r="M19" s="104"/>
      <c r="N19" s="119"/>
      <c r="O19" s="21"/>
      <c r="P19" s="28"/>
      <c r="Q19" s="23"/>
      <c r="R19" s="11"/>
      <c r="S19" s="15"/>
      <c r="T19" s="21"/>
      <c r="U19" s="28"/>
      <c r="V19" s="23"/>
      <c r="W19" s="11"/>
      <c r="X19" s="14"/>
      <c r="Y19" s="21"/>
      <c r="Z19" s="28"/>
      <c r="AA19" s="23"/>
      <c r="AB19" s="11"/>
    </row>
    <row r="20" spans="1:28" s="1" customFormat="1" ht="12" customHeight="1">
      <c r="A20" s="21"/>
      <c r="B20" s="14"/>
      <c r="C20" s="23"/>
      <c r="D20" s="14"/>
      <c r="E20" s="118" t="s">
        <v>12</v>
      </c>
      <c r="F20" s="106"/>
      <c r="G20" s="103"/>
      <c r="H20" s="104"/>
      <c r="I20" s="119"/>
      <c r="J20" s="120" t="s">
        <v>12</v>
      </c>
      <c r="K20" s="106"/>
      <c r="L20" s="103"/>
      <c r="M20" s="104"/>
      <c r="N20" s="119"/>
      <c r="O20" s="21"/>
      <c r="P20" s="34"/>
      <c r="Q20" s="23"/>
      <c r="R20" s="11"/>
      <c r="S20" s="15"/>
      <c r="T20" s="21"/>
      <c r="U20" s="34"/>
      <c r="V20" s="23"/>
      <c r="W20" s="11"/>
      <c r="X20" s="14"/>
      <c r="Y20" s="21"/>
      <c r="Z20" s="34"/>
      <c r="AA20" s="23"/>
      <c r="AB20" s="11"/>
    </row>
    <row r="21" spans="1:28" s="1" customFormat="1" ht="12" customHeight="1">
      <c r="A21" s="21"/>
      <c r="B21" s="14"/>
      <c r="C21" s="23"/>
      <c r="D21" s="14"/>
      <c r="E21" s="118"/>
      <c r="F21" s="101"/>
      <c r="G21" s="121"/>
      <c r="H21" s="104"/>
      <c r="I21" s="119"/>
      <c r="J21" s="120"/>
      <c r="K21" s="106"/>
      <c r="L21" s="103"/>
      <c r="M21" s="104"/>
      <c r="N21" s="119"/>
      <c r="O21" s="21"/>
      <c r="P21" s="34"/>
      <c r="Q21" s="23"/>
      <c r="R21" s="11"/>
      <c r="S21" s="15"/>
      <c r="T21" s="21"/>
      <c r="U21" s="34"/>
      <c r="V21" s="23"/>
      <c r="W21" s="11"/>
      <c r="X21" s="14"/>
      <c r="Y21" s="21"/>
      <c r="Z21" s="34"/>
      <c r="AA21" s="23"/>
      <c r="AB21" s="11"/>
    </row>
    <row r="22" spans="1:28" s="1" customFormat="1" ht="12" customHeight="1">
      <c r="A22" s="21"/>
      <c r="B22" s="14"/>
      <c r="C22" s="23"/>
      <c r="D22" s="14"/>
      <c r="E22" s="118" t="s">
        <v>245</v>
      </c>
      <c r="F22" s="101"/>
      <c r="G22" s="111"/>
      <c r="H22" s="104"/>
      <c r="I22" s="119"/>
      <c r="J22" s="120" t="s">
        <v>246</v>
      </c>
      <c r="K22" s="101"/>
      <c r="L22" s="103"/>
      <c r="M22" s="104"/>
      <c r="N22" s="119"/>
      <c r="O22" s="21"/>
      <c r="P22" s="34"/>
      <c r="Q22" s="23"/>
      <c r="R22" s="11"/>
      <c r="S22" s="15"/>
      <c r="T22" s="21"/>
      <c r="U22" s="34"/>
      <c r="V22" s="23"/>
      <c r="W22" s="11"/>
      <c r="X22" s="14"/>
      <c r="Y22" s="21"/>
      <c r="Z22" s="27"/>
      <c r="AA22" s="23"/>
      <c r="AB22" s="11"/>
    </row>
    <row r="23" spans="1:28" s="1" customFormat="1" ht="12.75">
      <c r="A23" s="21"/>
      <c r="B23" s="14"/>
      <c r="C23" s="23"/>
      <c r="D23" s="14"/>
      <c r="E23" s="118"/>
      <c r="F23" s="106"/>
      <c r="G23" s="103"/>
      <c r="H23" s="104"/>
      <c r="I23" s="119"/>
      <c r="J23" s="120"/>
      <c r="K23" s="122"/>
      <c r="L23" s="103"/>
      <c r="M23" s="104"/>
      <c r="N23" s="119"/>
      <c r="O23" s="21"/>
      <c r="P23" s="34"/>
      <c r="Q23" s="23"/>
      <c r="R23" s="11"/>
      <c r="S23" s="15"/>
      <c r="T23" s="21"/>
      <c r="U23" s="34"/>
      <c r="V23" s="14"/>
      <c r="W23" s="10"/>
      <c r="X23" s="14"/>
      <c r="Y23" s="21"/>
      <c r="Z23" s="27"/>
      <c r="AA23" s="14"/>
      <c r="AB23" s="10"/>
    </row>
    <row r="24" spans="1:28" s="1" customFormat="1" ht="13.5" thickBot="1">
      <c r="A24" s="22"/>
      <c r="B24" s="16"/>
      <c r="C24" s="40"/>
      <c r="D24" s="16"/>
      <c r="E24" s="123"/>
      <c r="F24" s="124"/>
      <c r="G24" s="125"/>
      <c r="H24" s="126"/>
      <c r="I24" s="127"/>
      <c r="J24" s="128"/>
      <c r="K24" s="129"/>
      <c r="L24" s="125"/>
      <c r="M24" s="126"/>
      <c r="N24" s="127"/>
      <c r="O24" s="22"/>
      <c r="P24" s="41"/>
      <c r="Q24" s="40"/>
      <c r="R24" s="17"/>
      <c r="S24" s="18"/>
      <c r="T24" s="22"/>
      <c r="U24" s="41"/>
      <c r="V24" s="16"/>
      <c r="W24" s="19"/>
      <c r="X24" s="16"/>
      <c r="Y24" s="22"/>
      <c r="Z24" s="42"/>
      <c r="AA24" s="16"/>
      <c r="AB24" s="19"/>
    </row>
    <row r="25" spans="3:26" s="101" customFormat="1" ht="13.5" thickBot="1">
      <c r="C25" s="102"/>
      <c r="G25" s="103"/>
      <c r="H25" s="104"/>
      <c r="I25" s="105"/>
      <c r="J25" s="106"/>
      <c r="K25" s="106"/>
      <c r="L25" s="103"/>
      <c r="M25" s="104"/>
      <c r="N25" s="105"/>
      <c r="P25" s="107"/>
      <c r="Q25" s="102"/>
      <c r="R25" s="108"/>
      <c r="S25" s="108"/>
      <c r="U25" s="107"/>
      <c r="Z25" s="109"/>
    </row>
    <row r="26" spans="1:28" s="1" customFormat="1" ht="12.75" customHeight="1">
      <c r="A26" s="20" t="s">
        <v>1</v>
      </c>
      <c r="B26" s="43" t="s">
        <v>10</v>
      </c>
      <c r="C26" s="37"/>
      <c r="D26" s="12"/>
      <c r="E26" s="113"/>
      <c r="F26" s="114"/>
      <c r="G26" s="130" t="s">
        <v>11</v>
      </c>
      <c r="H26" s="131">
        <f>SUM(H27:H35)</f>
        <v>1</v>
      </c>
      <c r="I26" s="132">
        <f>SUM(I27:I35)</f>
        <v>10000</v>
      </c>
      <c r="J26" s="133"/>
      <c r="K26" s="134"/>
      <c r="L26" s="130" t="s">
        <v>11</v>
      </c>
      <c r="M26" s="131">
        <f>SUM(M27:M35)</f>
        <v>1</v>
      </c>
      <c r="N26" s="132">
        <f>SUM(N27:N35)</f>
        <v>50000</v>
      </c>
      <c r="O26" s="48"/>
      <c r="P26" s="43"/>
      <c r="Q26" s="38"/>
      <c r="R26" s="39"/>
      <c r="S26" s="13"/>
      <c r="T26" s="48"/>
      <c r="U26" s="43"/>
      <c r="V26" s="38"/>
      <c r="W26" s="39"/>
      <c r="X26" s="12"/>
      <c r="Y26" s="48"/>
      <c r="Z26" s="43"/>
      <c r="AA26" s="38"/>
      <c r="AB26" s="39"/>
    </row>
    <row r="27" spans="1:28" s="1" customFormat="1" ht="12.75">
      <c r="A27" s="21"/>
      <c r="B27" s="14" t="s">
        <v>15</v>
      </c>
      <c r="C27" s="23">
        <v>-0.075</v>
      </c>
      <c r="D27" s="14"/>
      <c r="E27" s="118" t="s">
        <v>51</v>
      </c>
      <c r="F27" s="101" t="s">
        <v>125</v>
      </c>
      <c r="G27" s="111" t="s">
        <v>120</v>
      </c>
      <c r="H27" s="104">
        <v>0.13</v>
      </c>
      <c r="I27" s="119">
        <f>H27*$E$9</f>
        <v>1300</v>
      </c>
      <c r="J27" s="120" t="s">
        <v>51</v>
      </c>
      <c r="K27" s="106" t="s">
        <v>125</v>
      </c>
      <c r="L27" s="111" t="s">
        <v>120</v>
      </c>
      <c r="M27" s="104">
        <v>0.13</v>
      </c>
      <c r="N27" s="119">
        <f>M27*$J$9</f>
        <v>6500</v>
      </c>
      <c r="O27" s="21"/>
      <c r="P27" s="25"/>
      <c r="Q27" s="23"/>
      <c r="R27" s="11"/>
      <c r="S27" s="15"/>
      <c r="T27" s="21"/>
      <c r="U27" s="25"/>
      <c r="V27" s="30"/>
      <c r="W27" s="11"/>
      <c r="X27" s="14"/>
      <c r="Y27" s="21"/>
      <c r="Z27" s="25"/>
      <c r="AA27" s="30"/>
      <c r="AB27" s="11"/>
    </row>
    <row r="28" spans="1:28" s="1" customFormat="1" ht="12.75">
      <c r="A28" s="21"/>
      <c r="B28" s="14" t="s">
        <v>5</v>
      </c>
      <c r="C28" s="24">
        <v>0.5</v>
      </c>
      <c r="D28" s="14"/>
      <c r="E28" s="118" t="s">
        <v>52</v>
      </c>
      <c r="F28" s="101" t="s">
        <v>124</v>
      </c>
      <c r="G28" s="111" t="s">
        <v>121</v>
      </c>
      <c r="H28" s="104">
        <v>0.07</v>
      </c>
      <c r="I28" s="119">
        <f>H28*$E$9</f>
        <v>700.0000000000001</v>
      </c>
      <c r="J28" s="120" t="s">
        <v>52</v>
      </c>
      <c r="K28" s="106" t="s">
        <v>124</v>
      </c>
      <c r="L28" s="111" t="s">
        <v>121</v>
      </c>
      <c r="M28" s="104">
        <v>0.07</v>
      </c>
      <c r="N28" s="119">
        <f>M28*$J$9</f>
        <v>3500.0000000000005</v>
      </c>
      <c r="O28" s="21"/>
      <c r="P28" s="25"/>
      <c r="Q28" s="23"/>
      <c r="R28" s="11"/>
      <c r="S28" s="15"/>
      <c r="T28" s="21"/>
      <c r="U28" s="25"/>
      <c r="V28" s="23"/>
      <c r="W28" s="11"/>
      <c r="X28" s="14"/>
      <c r="Y28" s="21"/>
      <c r="Z28" s="25"/>
      <c r="AA28" s="23"/>
      <c r="AB28" s="11"/>
    </row>
    <row r="29" spans="1:28" s="1" customFormat="1" ht="12.75">
      <c r="A29" s="21"/>
      <c r="B29" s="14" t="s">
        <v>6</v>
      </c>
      <c r="C29" s="24">
        <v>0.2</v>
      </c>
      <c r="D29" s="14"/>
      <c r="E29" s="118" t="s">
        <v>53</v>
      </c>
      <c r="F29" s="101" t="s">
        <v>134</v>
      </c>
      <c r="G29" s="111" t="s">
        <v>191</v>
      </c>
      <c r="H29" s="104">
        <v>0.09</v>
      </c>
      <c r="I29" s="119">
        <f>H29*$E$9</f>
        <v>900</v>
      </c>
      <c r="J29" s="120" t="s">
        <v>53</v>
      </c>
      <c r="K29" s="101" t="s">
        <v>134</v>
      </c>
      <c r="L29" s="111" t="s">
        <v>191</v>
      </c>
      <c r="M29" s="104">
        <v>0.09</v>
      </c>
      <c r="N29" s="119">
        <f>M29*$J$9</f>
        <v>4500</v>
      </c>
      <c r="O29" s="21"/>
      <c r="P29" s="25"/>
      <c r="Q29" s="23"/>
      <c r="R29" s="11"/>
      <c r="S29" s="15"/>
      <c r="T29" s="21"/>
      <c r="U29" s="25"/>
      <c r="V29" s="23"/>
      <c r="W29" s="11"/>
      <c r="X29" s="14"/>
      <c r="Y29" s="21"/>
      <c r="Z29" s="25"/>
      <c r="AA29" s="23"/>
      <c r="AB29" s="11"/>
    </row>
    <row r="30" spans="1:28" s="1" customFormat="1" ht="12.75">
      <c r="A30" s="21"/>
      <c r="B30" s="14" t="s">
        <v>7</v>
      </c>
      <c r="C30" s="26">
        <v>0.3</v>
      </c>
      <c r="D30" s="14"/>
      <c r="E30" s="118" t="s">
        <v>117</v>
      </c>
      <c r="F30" s="101" t="s">
        <v>123</v>
      </c>
      <c r="G30" s="111" t="s">
        <v>122</v>
      </c>
      <c r="H30" s="104">
        <v>0.21</v>
      </c>
      <c r="I30" s="119">
        <f>H30*$E$9</f>
        <v>2100</v>
      </c>
      <c r="J30" s="120" t="s">
        <v>117</v>
      </c>
      <c r="K30" s="106" t="s">
        <v>123</v>
      </c>
      <c r="L30" s="111" t="s">
        <v>122</v>
      </c>
      <c r="M30" s="104">
        <v>0.21</v>
      </c>
      <c r="N30" s="119">
        <f>M30*$J$9</f>
        <v>10500</v>
      </c>
      <c r="O30" s="21"/>
      <c r="P30" s="25"/>
      <c r="Q30" s="23"/>
      <c r="R30" s="11"/>
      <c r="S30" s="15"/>
      <c r="T30" s="21"/>
      <c r="U30" s="25"/>
      <c r="V30" s="23"/>
      <c r="W30" s="11"/>
      <c r="X30" s="14"/>
      <c r="Y30" s="21"/>
      <c r="Z30" s="25"/>
      <c r="AA30" s="23"/>
      <c r="AB30" s="11"/>
    </row>
    <row r="31" spans="1:28" s="1" customFormat="1" ht="12.75">
      <c r="A31" s="21"/>
      <c r="B31" s="14"/>
      <c r="C31" s="23"/>
      <c r="D31" s="14"/>
      <c r="E31" s="118" t="s">
        <v>55</v>
      </c>
      <c r="F31" s="101"/>
      <c r="G31" s="111"/>
      <c r="H31" s="104"/>
      <c r="I31" s="119"/>
      <c r="J31" s="120" t="s">
        <v>55</v>
      </c>
      <c r="K31" s="106"/>
      <c r="L31" s="111"/>
      <c r="M31" s="104"/>
      <c r="N31" s="119"/>
      <c r="O31" s="21"/>
      <c r="P31" s="25"/>
      <c r="Q31" s="23"/>
      <c r="R31" s="11"/>
      <c r="S31" s="15"/>
      <c r="T31" s="21"/>
      <c r="U31" s="25"/>
      <c r="V31" s="23"/>
      <c r="W31" s="11"/>
      <c r="X31" s="14"/>
      <c r="Y31" s="21"/>
      <c r="Z31" s="25"/>
      <c r="AA31" s="23"/>
      <c r="AB31" s="11"/>
    </row>
    <row r="32" spans="1:28" s="1" customFormat="1" ht="12.75">
      <c r="A32" s="21"/>
      <c r="B32" s="14"/>
      <c r="C32" s="23"/>
      <c r="D32" s="14"/>
      <c r="E32" s="118" t="s">
        <v>219</v>
      </c>
      <c r="F32" s="101"/>
      <c r="G32" s="106"/>
      <c r="H32" s="104">
        <v>0.02</v>
      </c>
      <c r="I32" s="119">
        <f>H32*$E$9</f>
        <v>200</v>
      </c>
      <c r="J32" s="118" t="s">
        <v>219</v>
      </c>
      <c r="K32" s="101"/>
      <c r="L32" s="106"/>
      <c r="M32" s="104">
        <v>0.02</v>
      </c>
      <c r="N32" s="119">
        <f>M32*$J$9</f>
        <v>1000</v>
      </c>
      <c r="O32" s="21"/>
      <c r="P32" s="14"/>
      <c r="Q32" s="23"/>
      <c r="R32" s="11"/>
      <c r="S32" s="15"/>
      <c r="T32" s="21"/>
      <c r="U32" s="14"/>
      <c r="V32" s="23"/>
      <c r="W32" s="11"/>
      <c r="X32" s="14"/>
      <c r="Y32" s="21"/>
      <c r="Z32" s="14"/>
      <c r="AA32" s="23"/>
      <c r="AB32" s="11"/>
    </row>
    <row r="33" spans="1:28" s="1" customFormat="1" ht="12.75">
      <c r="A33" s="21"/>
      <c r="B33" s="14" t="s">
        <v>163</v>
      </c>
      <c r="C33" s="23" t="s">
        <v>175</v>
      </c>
      <c r="D33" s="14"/>
      <c r="E33" s="118" t="s">
        <v>6</v>
      </c>
      <c r="F33" s="101" t="s">
        <v>212</v>
      </c>
      <c r="G33" s="111" t="s">
        <v>222</v>
      </c>
      <c r="H33" s="104">
        <v>0.48</v>
      </c>
      <c r="I33" s="119">
        <f>H33*$E$9</f>
        <v>4800</v>
      </c>
      <c r="J33" s="120" t="s">
        <v>6</v>
      </c>
      <c r="K33" s="106" t="s">
        <v>212</v>
      </c>
      <c r="L33" s="111" t="s">
        <v>222</v>
      </c>
      <c r="M33" s="104">
        <v>0.48</v>
      </c>
      <c r="N33" s="119">
        <f>M33*$J$9</f>
        <v>24000</v>
      </c>
      <c r="O33" s="21"/>
      <c r="P33" s="28"/>
      <c r="Q33" s="23"/>
      <c r="R33" s="11"/>
      <c r="S33" s="15"/>
      <c r="T33" s="21"/>
      <c r="U33" s="28"/>
      <c r="V33" s="23"/>
      <c r="W33" s="11"/>
      <c r="X33" s="14"/>
      <c r="Y33" s="21"/>
      <c r="Z33" s="28"/>
      <c r="AA33" s="23"/>
      <c r="AB33" s="11"/>
    </row>
    <row r="34" spans="1:28" s="1" customFormat="1" ht="12.75">
      <c r="A34" s="21"/>
      <c r="B34" s="14"/>
      <c r="C34" s="23" t="s">
        <v>167</v>
      </c>
      <c r="D34" s="14"/>
      <c r="E34" s="118"/>
      <c r="F34" s="101" t="s">
        <v>211</v>
      </c>
      <c r="G34" s="111" t="s">
        <v>195</v>
      </c>
      <c r="H34" s="104"/>
      <c r="I34" s="119"/>
      <c r="J34" s="120"/>
      <c r="K34" s="106" t="s">
        <v>211</v>
      </c>
      <c r="L34" s="111" t="s">
        <v>195</v>
      </c>
      <c r="M34" s="104"/>
      <c r="N34" s="119"/>
      <c r="O34" s="21"/>
      <c r="P34" s="28"/>
      <c r="Q34" s="23"/>
      <c r="R34" s="11"/>
      <c r="S34" s="15"/>
      <c r="T34" s="21"/>
      <c r="U34" s="28"/>
      <c r="V34" s="23"/>
      <c r="W34" s="11"/>
      <c r="X34" s="14"/>
      <c r="Y34" s="21"/>
      <c r="Z34" s="28"/>
      <c r="AA34" s="23"/>
      <c r="AB34" s="11"/>
    </row>
    <row r="35" spans="1:28" s="1" customFormat="1" ht="12.75">
      <c r="A35" s="21"/>
      <c r="B35" s="14"/>
      <c r="C35" s="23"/>
      <c r="D35" s="14"/>
      <c r="E35" s="118" t="s">
        <v>12</v>
      </c>
      <c r="F35" s="106"/>
      <c r="G35" s="103"/>
      <c r="H35" s="104"/>
      <c r="I35" s="119"/>
      <c r="J35" s="120" t="s">
        <v>12</v>
      </c>
      <c r="K35" s="106"/>
      <c r="L35" s="103"/>
      <c r="M35" s="104"/>
      <c r="N35" s="119"/>
      <c r="O35" s="21"/>
      <c r="P35" s="34"/>
      <c r="Q35" s="23"/>
      <c r="R35" s="11"/>
      <c r="S35" s="15"/>
      <c r="T35" s="21"/>
      <c r="U35" s="34"/>
      <c r="V35" s="23"/>
      <c r="W35" s="11"/>
      <c r="X35" s="14"/>
      <c r="Y35" s="21"/>
      <c r="Z35" s="34"/>
      <c r="AA35" s="23"/>
      <c r="AB35" s="11"/>
    </row>
    <row r="36" spans="1:28" s="1" customFormat="1" ht="12.75">
      <c r="A36" s="21"/>
      <c r="B36" s="14"/>
      <c r="C36" s="23"/>
      <c r="D36" s="14"/>
      <c r="E36" s="118"/>
      <c r="F36" s="101"/>
      <c r="G36" s="121"/>
      <c r="H36" s="104"/>
      <c r="I36" s="119"/>
      <c r="J36" s="120"/>
      <c r="K36" s="106"/>
      <c r="L36" s="103"/>
      <c r="M36" s="104"/>
      <c r="N36" s="119"/>
      <c r="O36" s="21"/>
      <c r="P36" s="34"/>
      <c r="Q36" s="23"/>
      <c r="R36" s="11"/>
      <c r="S36" s="15"/>
      <c r="T36" s="21"/>
      <c r="U36" s="34"/>
      <c r="V36" s="23"/>
      <c r="W36" s="11"/>
      <c r="X36" s="14"/>
      <c r="Y36" s="21"/>
      <c r="Z36" s="34"/>
      <c r="AA36" s="23"/>
      <c r="AB36" s="11"/>
    </row>
    <row r="37" spans="1:28" s="1" customFormat="1" ht="12.75">
      <c r="A37" s="21"/>
      <c r="B37" s="14"/>
      <c r="C37" s="23"/>
      <c r="D37" s="14"/>
      <c r="E37" s="118" t="s">
        <v>246</v>
      </c>
      <c r="F37" s="101"/>
      <c r="G37" s="111"/>
      <c r="H37" s="104"/>
      <c r="I37" s="119"/>
      <c r="J37" s="120" t="s">
        <v>246</v>
      </c>
      <c r="K37" s="101"/>
      <c r="L37" s="111"/>
      <c r="M37" s="104"/>
      <c r="N37" s="119"/>
      <c r="O37" s="21"/>
      <c r="P37" s="34"/>
      <c r="Q37" s="23"/>
      <c r="R37" s="11"/>
      <c r="S37" s="15"/>
      <c r="T37" s="21"/>
      <c r="U37" s="34"/>
      <c r="V37" s="23"/>
      <c r="W37" s="11"/>
      <c r="X37" s="14"/>
      <c r="Y37" s="21"/>
      <c r="Z37" s="35"/>
      <c r="AA37" s="23"/>
      <c r="AB37" s="11"/>
    </row>
    <row r="38" spans="1:28" s="1" customFormat="1" ht="12.75">
      <c r="A38" s="21"/>
      <c r="B38" s="14"/>
      <c r="C38" s="23"/>
      <c r="D38" s="14"/>
      <c r="E38" s="118"/>
      <c r="F38" s="106"/>
      <c r="G38" s="135"/>
      <c r="H38" s="104"/>
      <c r="I38" s="119"/>
      <c r="J38" s="120"/>
      <c r="K38" s="122"/>
      <c r="L38" s="103"/>
      <c r="M38" s="104"/>
      <c r="N38" s="119"/>
      <c r="O38" s="21"/>
      <c r="P38" s="34"/>
      <c r="Q38" s="23"/>
      <c r="R38" s="11"/>
      <c r="S38" s="15"/>
      <c r="T38" s="21"/>
      <c r="U38" s="34"/>
      <c r="V38" s="23"/>
      <c r="W38" s="11"/>
      <c r="X38" s="14"/>
      <c r="Y38" s="21"/>
      <c r="Z38" s="27"/>
      <c r="AA38" s="23"/>
      <c r="AB38" s="11"/>
    </row>
    <row r="39" spans="1:28" s="1" customFormat="1" ht="13.5" thickBot="1">
      <c r="A39" s="22"/>
      <c r="B39" s="16"/>
      <c r="C39" s="40"/>
      <c r="D39" s="16"/>
      <c r="E39" s="123"/>
      <c r="F39" s="124"/>
      <c r="G39" s="125"/>
      <c r="H39" s="126"/>
      <c r="I39" s="127"/>
      <c r="J39" s="128"/>
      <c r="K39" s="129"/>
      <c r="L39" s="125"/>
      <c r="M39" s="126"/>
      <c r="N39" s="127"/>
      <c r="O39" s="22"/>
      <c r="P39" s="41"/>
      <c r="Q39" s="40"/>
      <c r="R39" s="17"/>
      <c r="S39" s="18"/>
      <c r="T39" s="22"/>
      <c r="U39" s="41"/>
      <c r="V39" s="16"/>
      <c r="W39" s="19"/>
      <c r="X39" s="16"/>
      <c r="Y39" s="22"/>
      <c r="Z39" s="42"/>
      <c r="AA39" s="16"/>
      <c r="AB39" s="19"/>
    </row>
    <row r="40" spans="1:28" s="1" customFormat="1" ht="13.5" thickBot="1">
      <c r="A40" s="14"/>
      <c r="B40" s="14"/>
      <c r="C40" s="23"/>
      <c r="D40" s="14"/>
      <c r="E40" s="101"/>
      <c r="F40" s="101"/>
      <c r="G40" s="103"/>
      <c r="H40" s="104"/>
      <c r="I40" s="105"/>
      <c r="J40" s="106"/>
      <c r="K40" s="106"/>
      <c r="L40" s="103"/>
      <c r="M40" s="104"/>
      <c r="N40" s="105"/>
      <c r="O40" s="14"/>
      <c r="P40" s="34"/>
      <c r="Q40" s="23"/>
      <c r="R40" s="15"/>
      <c r="S40" s="15"/>
      <c r="T40" s="14"/>
      <c r="U40" s="34"/>
      <c r="V40" s="14"/>
      <c r="W40" s="14"/>
      <c r="X40" s="14"/>
      <c r="Y40" s="14"/>
      <c r="Z40" s="27"/>
      <c r="AA40" s="14"/>
      <c r="AB40" s="14"/>
    </row>
    <row r="41" spans="1:28" s="1" customFormat="1" ht="12.75">
      <c r="A41" s="20" t="s">
        <v>2</v>
      </c>
      <c r="B41" s="43" t="s">
        <v>9</v>
      </c>
      <c r="C41" s="37"/>
      <c r="D41" s="12"/>
      <c r="E41" s="113"/>
      <c r="F41" s="114"/>
      <c r="G41" s="130" t="s">
        <v>11</v>
      </c>
      <c r="H41" s="131">
        <f>SUM(H42:H50)</f>
        <v>1</v>
      </c>
      <c r="I41" s="132">
        <f>SUM(I42:I50)</f>
        <v>10000</v>
      </c>
      <c r="J41" s="133"/>
      <c r="K41" s="134"/>
      <c r="L41" s="130" t="s">
        <v>11</v>
      </c>
      <c r="M41" s="131">
        <f>SUM(M42:M50)</f>
        <v>1</v>
      </c>
      <c r="N41" s="132">
        <f>SUM(N42:N50)</f>
        <v>50000</v>
      </c>
      <c r="O41" s="48"/>
      <c r="P41" s="43"/>
      <c r="Q41" s="38"/>
      <c r="R41" s="39"/>
      <c r="S41" s="13"/>
      <c r="T41" s="48"/>
      <c r="U41" s="43"/>
      <c r="V41" s="38"/>
      <c r="W41" s="39"/>
      <c r="X41" s="12"/>
      <c r="Y41" s="48"/>
      <c r="Z41" s="43"/>
      <c r="AA41" s="38"/>
      <c r="AB41" s="39"/>
    </row>
    <row r="42" spans="1:28" s="1" customFormat="1" ht="12.75">
      <c r="A42" s="21"/>
      <c r="B42" s="14" t="s">
        <v>15</v>
      </c>
      <c r="C42" s="23">
        <v>-0.1</v>
      </c>
      <c r="D42" s="14"/>
      <c r="E42" s="118" t="s">
        <v>51</v>
      </c>
      <c r="F42" s="101" t="s">
        <v>133</v>
      </c>
      <c r="G42" s="111" t="s">
        <v>102</v>
      </c>
      <c r="H42" s="104">
        <v>0.22</v>
      </c>
      <c r="I42" s="119">
        <f>H42*$E$9</f>
        <v>2200</v>
      </c>
      <c r="J42" s="120" t="s">
        <v>51</v>
      </c>
      <c r="K42" s="106" t="s">
        <v>143</v>
      </c>
      <c r="L42" s="121" t="s">
        <v>136</v>
      </c>
      <c r="M42" s="104">
        <v>0.18</v>
      </c>
      <c r="N42" s="119">
        <f>M42*$J$9</f>
        <v>9000</v>
      </c>
      <c r="O42" s="21"/>
      <c r="P42" s="32"/>
      <c r="Q42" s="23"/>
      <c r="R42" s="11"/>
      <c r="S42" s="15"/>
      <c r="T42" s="21"/>
      <c r="U42" s="32"/>
      <c r="V42" s="30"/>
      <c r="W42" s="11"/>
      <c r="X42" s="14"/>
      <c r="Y42" s="21"/>
      <c r="Z42" s="25"/>
      <c r="AA42" s="30"/>
      <c r="AB42" s="11"/>
    </row>
    <row r="43" spans="1:28" s="1" customFormat="1" ht="12.75">
      <c r="A43" s="21"/>
      <c r="B43" s="14" t="s">
        <v>5</v>
      </c>
      <c r="C43" s="31">
        <v>0.6</v>
      </c>
      <c r="D43" s="14"/>
      <c r="E43" s="118" t="s">
        <v>52</v>
      </c>
      <c r="F43" s="101"/>
      <c r="G43" s="111"/>
      <c r="H43" s="104"/>
      <c r="I43" s="119"/>
      <c r="J43" s="120" t="s">
        <v>52</v>
      </c>
      <c r="K43" s="106" t="s">
        <v>142</v>
      </c>
      <c r="L43" s="121" t="s">
        <v>137</v>
      </c>
      <c r="M43" s="104">
        <v>0.06</v>
      </c>
      <c r="N43" s="119">
        <f>M43*$J$9</f>
        <v>3000</v>
      </c>
      <c r="O43" s="21"/>
      <c r="P43" s="32"/>
      <c r="Q43" s="23"/>
      <c r="R43" s="11"/>
      <c r="S43" s="15"/>
      <c r="T43" s="21"/>
      <c r="U43" s="32"/>
      <c r="V43" s="23"/>
      <c r="W43" s="11"/>
      <c r="X43" s="14"/>
      <c r="Y43" s="21"/>
      <c r="Z43" s="25"/>
      <c r="AA43" s="23"/>
      <c r="AB43" s="11"/>
    </row>
    <row r="44" spans="1:28" s="1" customFormat="1" ht="12.75">
      <c r="A44" s="21"/>
      <c r="B44" s="14" t="s">
        <v>6</v>
      </c>
      <c r="C44" s="31">
        <v>0.15</v>
      </c>
      <c r="D44" s="14"/>
      <c r="E44" s="118" t="s">
        <v>53</v>
      </c>
      <c r="F44" s="101" t="s">
        <v>134</v>
      </c>
      <c r="G44" s="111" t="s">
        <v>138</v>
      </c>
      <c r="H44" s="104">
        <v>0.08</v>
      </c>
      <c r="I44" s="119">
        <f>H44*$E$9</f>
        <v>800</v>
      </c>
      <c r="J44" s="120" t="s">
        <v>53</v>
      </c>
      <c r="K44" s="106" t="s">
        <v>134</v>
      </c>
      <c r="L44" s="111" t="s">
        <v>138</v>
      </c>
      <c r="M44" s="104">
        <v>0.06</v>
      </c>
      <c r="N44" s="119">
        <f>M44*$J$9</f>
        <v>3000</v>
      </c>
      <c r="O44" s="21"/>
      <c r="P44" s="33"/>
      <c r="Q44" s="23"/>
      <c r="R44" s="11"/>
      <c r="S44" s="15"/>
      <c r="T44" s="21"/>
      <c r="U44" s="33"/>
      <c r="V44" s="23"/>
      <c r="W44" s="11"/>
      <c r="X44" s="14"/>
      <c r="Y44" s="21"/>
      <c r="Z44" s="25"/>
      <c r="AA44" s="23"/>
      <c r="AB44" s="11"/>
    </row>
    <row r="45" spans="1:28" s="1" customFormat="1" ht="12.75">
      <c r="A45" s="21"/>
      <c r="B45" s="14" t="s">
        <v>7</v>
      </c>
      <c r="C45" s="31">
        <v>0.25</v>
      </c>
      <c r="D45" s="14"/>
      <c r="E45" s="118" t="s">
        <v>117</v>
      </c>
      <c r="F45" s="136" t="s">
        <v>135</v>
      </c>
      <c r="G45" s="111" t="s">
        <v>139</v>
      </c>
      <c r="H45" s="104">
        <v>0.3</v>
      </c>
      <c r="I45" s="119">
        <f>H45*$E$9</f>
        <v>3000</v>
      </c>
      <c r="J45" s="120" t="s">
        <v>117</v>
      </c>
      <c r="K45" s="106" t="s">
        <v>141</v>
      </c>
      <c r="L45" s="111" t="s">
        <v>140</v>
      </c>
      <c r="M45" s="104">
        <v>0.3</v>
      </c>
      <c r="N45" s="119">
        <f>M45*$J$9</f>
        <v>15000</v>
      </c>
      <c r="O45" s="21"/>
      <c r="P45" s="33"/>
      <c r="Q45" s="23"/>
      <c r="R45" s="11"/>
      <c r="S45" s="15"/>
      <c r="T45" s="21"/>
      <c r="U45" s="33"/>
      <c r="V45" s="23"/>
      <c r="W45" s="11"/>
      <c r="X45" s="14"/>
      <c r="Y45" s="21"/>
      <c r="Z45" s="25"/>
      <c r="AA45" s="23"/>
      <c r="AB45" s="11"/>
    </row>
    <row r="46" spans="1:28" s="1" customFormat="1" ht="12.75">
      <c r="A46" s="21"/>
      <c r="B46" s="14"/>
      <c r="C46" s="23"/>
      <c r="D46" s="14"/>
      <c r="E46" s="118" t="s">
        <v>55</v>
      </c>
      <c r="F46" s="101"/>
      <c r="G46" s="111"/>
      <c r="H46" s="104"/>
      <c r="I46" s="119"/>
      <c r="J46" s="120" t="s">
        <v>55</v>
      </c>
      <c r="K46" s="106"/>
      <c r="L46" s="111"/>
      <c r="M46" s="104"/>
      <c r="N46" s="119"/>
      <c r="O46" s="21"/>
      <c r="P46" s="33"/>
      <c r="Q46" s="23"/>
      <c r="R46" s="11"/>
      <c r="S46" s="15"/>
      <c r="T46" s="21"/>
      <c r="U46" s="33"/>
      <c r="V46" s="23"/>
      <c r="W46" s="11"/>
      <c r="X46" s="14"/>
      <c r="Y46" s="21"/>
      <c r="Z46" s="25"/>
      <c r="AA46" s="23"/>
      <c r="AB46" s="11"/>
    </row>
    <row r="47" spans="1:28" s="1" customFormat="1" ht="12.75">
      <c r="A47" s="21"/>
      <c r="B47" s="14"/>
      <c r="C47" s="23"/>
      <c r="D47" s="14"/>
      <c r="E47" s="118" t="s">
        <v>219</v>
      </c>
      <c r="F47" s="101"/>
      <c r="G47" s="106"/>
      <c r="H47" s="104">
        <v>0.02</v>
      </c>
      <c r="I47" s="119">
        <f>H47*$E$9</f>
        <v>200</v>
      </c>
      <c r="J47" s="118" t="s">
        <v>219</v>
      </c>
      <c r="K47" s="101"/>
      <c r="L47" s="106"/>
      <c r="M47" s="104">
        <v>0.02</v>
      </c>
      <c r="N47" s="119">
        <f>M47*$J$9</f>
        <v>1000</v>
      </c>
      <c r="O47" s="21"/>
      <c r="P47" s="14"/>
      <c r="Q47" s="23"/>
      <c r="R47" s="11"/>
      <c r="S47" s="15"/>
      <c r="T47" s="21"/>
      <c r="U47" s="14"/>
      <c r="V47" s="23"/>
      <c r="W47" s="11"/>
      <c r="X47" s="14"/>
      <c r="Y47" s="21"/>
      <c r="Z47" s="14"/>
      <c r="AA47" s="23"/>
      <c r="AB47" s="11"/>
    </row>
    <row r="48" spans="1:28" s="1" customFormat="1" ht="12.75">
      <c r="A48" s="21"/>
      <c r="B48" s="14" t="s">
        <v>163</v>
      </c>
      <c r="C48" s="23" t="s">
        <v>176</v>
      </c>
      <c r="D48" s="14"/>
      <c r="E48" s="118" t="s">
        <v>6</v>
      </c>
      <c r="F48" s="101" t="s">
        <v>211</v>
      </c>
      <c r="G48" s="111" t="s">
        <v>109</v>
      </c>
      <c r="H48" s="104">
        <v>0.38</v>
      </c>
      <c r="I48" s="119">
        <f>H48*$E$9</f>
        <v>3800</v>
      </c>
      <c r="J48" s="120" t="s">
        <v>6</v>
      </c>
      <c r="K48" s="106" t="s">
        <v>211</v>
      </c>
      <c r="L48" s="111" t="s">
        <v>196</v>
      </c>
      <c r="M48" s="104">
        <v>0.38</v>
      </c>
      <c r="N48" s="119">
        <f>M48*$J$9</f>
        <v>19000</v>
      </c>
      <c r="O48" s="21"/>
      <c r="P48" s="28"/>
      <c r="Q48" s="23"/>
      <c r="R48" s="11"/>
      <c r="S48" s="15"/>
      <c r="T48" s="21"/>
      <c r="U48" s="28"/>
      <c r="V48" s="23"/>
      <c r="W48" s="11"/>
      <c r="X48" s="14"/>
      <c r="Y48" s="21"/>
      <c r="Z48" s="28"/>
      <c r="AA48" s="23"/>
      <c r="AB48" s="11"/>
    </row>
    <row r="49" spans="1:28" s="1" customFormat="1" ht="12.75">
      <c r="A49" s="21"/>
      <c r="B49" s="14"/>
      <c r="C49" s="23" t="s">
        <v>169</v>
      </c>
      <c r="D49" s="14"/>
      <c r="E49" s="118"/>
      <c r="F49" s="101"/>
      <c r="G49" s="111"/>
      <c r="H49" s="104"/>
      <c r="I49" s="119"/>
      <c r="J49" s="120"/>
      <c r="K49" s="106" t="s">
        <v>212</v>
      </c>
      <c r="L49" s="111" t="s">
        <v>237</v>
      </c>
      <c r="M49" s="104"/>
      <c r="N49" s="119"/>
      <c r="O49" s="21"/>
      <c r="P49" s="28"/>
      <c r="Q49" s="23"/>
      <c r="R49" s="11"/>
      <c r="S49" s="15"/>
      <c r="T49" s="21"/>
      <c r="U49" s="28"/>
      <c r="V49" s="23"/>
      <c r="W49" s="11"/>
      <c r="X49" s="14"/>
      <c r="Y49" s="21"/>
      <c r="Z49" s="28"/>
      <c r="AA49" s="23"/>
      <c r="AB49" s="11"/>
    </row>
    <row r="50" spans="1:28" s="1" customFormat="1" ht="12.75">
      <c r="A50" s="21"/>
      <c r="B50" s="14"/>
      <c r="C50" s="23"/>
      <c r="D50" s="14"/>
      <c r="E50" s="118" t="s">
        <v>12</v>
      </c>
      <c r="F50" s="106"/>
      <c r="G50" s="103"/>
      <c r="H50" s="104"/>
      <c r="I50" s="119"/>
      <c r="J50" s="120" t="s">
        <v>12</v>
      </c>
      <c r="K50" s="106"/>
      <c r="L50" s="103"/>
      <c r="M50" s="104"/>
      <c r="N50" s="119"/>
      <c r="O50" s="21"/>
      <c r="P50" s="34"/>
      <c r="Q50" s="23"/>
      <c r="R50" s="11"/>
      <c r="S50" s="15"/>
      <c r="T50" s="21"/>
      <c r="U50" s="34"/>
      <c r="V50" s="23"/>
      <c r="W50" s="11"/>
      <c r="X50" s="14"/>
      <c r="Y50" s="21"/>
      <c r="Z50" s="36"/>
      <c r="AA50" s="23"/>
      <c r="AB50" s="11"/>
    </row>
    <row r="51" spans="1:28" s="1" customFormat="1" ht="12.75">
      <c r="A51" s="21"/>
      <c r="B51" s="14"/>
      <c r="C51" s="23"/>
      <c r="D51" s="14"/>
      <c r="E51" s="118"/>
      <c r="F51" s="101"/>
      <c r="G51" s="121"/>
      <c r="H51" s="104"/>
      <c r="I51" s="119"/>
      <c r="J51" s="120"/>
      <c r="K51" s="106"/>
      <c r="L51" s="103"/>
      <c r="M51" s="104"/>
      <c r="N51" s="119"/>
      <c r="O51" s="21"/>
      <c r="P51" s="34"/>
      <c r="Q51" s="23"/>
      <c r="R51" s="11"/>
      <c r="S51" s="15"/>
      <c r="T51" s="21"/>
      <c r="U51" s="34"/>
      <c r="V51" s="23"/>
      <c r="W51" s="11"/>
      <c r="X51" s="14"/>
      <c r="Y51" s="21"/>
      <c r="Z51" s="36"/>
      <c r="AA51" s="23"/>
      <c r="AB51" s="11"/>
    </row>
    <row r="52" spans="1:28" s="1" customFormat="1" ht="12.75">
      <c r="A52" s="21"/>
      <c r="B52" s="14"/>
      <c r="C52" s="23"/>
      <c r="D52" s="14"/>
      <c r="E52" s="118"/>
      <c r="F52" s="101"/>
      <c r="G52" s="111"/>
      <c r="H52" s="104"/>
      <c r="I52" s="119"/>
      <c r="J52" s="120"/>
      <c r="K52" s="101"/>
      <c r="L52" s="111"/>
      <c r="M52" s="104"/>
      <c r="N52" s="119"/>
      <c r="O52" s="21"/>
      <c r="P52" s="34"/>
      <c r="Q52" s="23"/>
      <c r="R52" s="11"/>
      <c r="S52" s="15"/>
      <c r="T52" s="21"/>
      <c r="U52" s="34"/>
      <c r="V52" s="23"/>
      <c r="W52" s="11"/>
      <c r="X52" s="14"/>
      <c r="Y52" s="21"/>
      <c r="Z52" s="27"/>
      <c r="AA52" s="23"/>
      <c r="AB52" s="11"/>
    </row>
    <row r="53" spans="1:28" s="1" customFormat="1" ht="12.75">
      <c r="A53" s="21"/>
      <c r="B53" s="14"/>
      <c r="C53" s="23"/>
      <c r="D53" s="14"/>
      <c r="E53" s="118"/>
      <c r="F53" s="106"/>
      <c r="G53" s="135"/>
      <c r="H53" s="104"/>
      <c r="I53" s="119"/>
      <c r="J53" s="120" t="s">
        <v>246</v>
      </c>
      <c r="K53" s="122"/>
      <c r="L53" s="103"/>
      <c r="M53" s="104"/>
      <c r="N53" s="119"/>
      <c r="O53" s="21"/>
      <c r="P53" s="34"/>
      <c r="Q53" s="23"/>
      <c r="R53" s="11"/>
      <c r="S53" s="15"/>
      <c r="T53" s="21"/>
      <c r="U53" s="34"/>
      <c r="V53" s="23"/>
      <c r="W53" s="11"/>
      <c r="X53" s="14"/>
      <c r="Y53" s="21"/>
      <c r="Z53" s="27"/>
      <c r="AA53" s="23"/>
      <c r="AB53" s="11"/>
    </row>
    <row r="54" spans="1:28" s="1" customFormat="1" ht="12.75">
      <c r="A54" s="21"/>
      <c r="B54" s="14"/>
      <c r="C54" s="23"/>
      <c r="D54" s="14"/>
      <c r="E54" s="118"/>
      <c r="F54" s="101"/>
      <c r="G54" s="103"/>
      <c r="H54" s="104"/>
      <c r="I54" s="119"/>
      <c r="J54" s="120"/>
      <c r="K54" s="106"/>
      <c r="L54" s="103"/>
      <c r="M54" s="104"/>
      <c r="N54" s="119"/>
      <c r="O54" s="21"/>
      <c r="P54" s="34"/>
      <c r="Q54" s="23"/>
      <c r="R54" s="11"/>
      <c r="S54" s="15"/>
      <c r="T54" s="21"/>
      <c r="U54" s="34"/>
      <c r="V54" s="14"/>
      <c r="W54" s="10"/>
      <c r="X54" s="14"/>
      <c r="Y54" s="21"/>
      <c r="Z54" s="29"/>
      <c r="AA54" s="14"/>
      <c r="AB54" s="10"/>
    </row>
    <row r="55" spans="1:28" s="1" customFormat="1" ht="13.5" thickBot="1">
      <c r="A55" s="22"/>
      <c r="B55" s="16"/>
      <c r="C55" s="40"/>
      <c r="D55" s="16"/>
      <c r="E55" s="123"/>
      <c r="F55" s="124"/>
      <c r="G55" s="137"/>
      <c r="H55" s="126"/>
      <c r="I55" s="127"/>
      <c r="J55" s="128"/>
      <c r="K55" s="101"/>
      <c r="L55" s="137"/>
      <c r="M55" s="126"/>
      <c r="N55" s="127"/>
      <c r="O55" s="22"/>
      <c r="P55" s="44"/>
      <c r="Q55" s="40"/>
      <c r="R55" s="17"/>
      <c r="S55" s="18"/>
      <c r="T55" s="22"/>
      <c r="U55" s="45"/>
      <c r="V55" s="16"/>
      <c r="W55" s="19"/>
      <c r="X55" s="16"/>
      <c r="Y55" s="22"/>
      <c r="Z55" s="46"/>
      <c r="AA55" s="16"/>
      <c r="AB55" s="19"/>
    </row>
    <row r="56" spans="1:28" s="1" customFormat="1" ht="13.5" thickBot="1">
      <c r="A56" s="14"/>
      <c r="B56" s="14"/>
      <c r="C56" s="23"/>
      <c r="D56" s="14"/>
      <c r="E56" s="101"/>
      <c r="F56" s="101"/>
      <c r="G56" s="121"/>
      <c r="H56" s="104"/>
      <c r="I56" s="105"/>
      <c r="J56" s="106"/>
      <c r="K56" s="106"/>
      <c r="L56" s="121"/>
      <c r="M56" s="104"/>
      <c r="N56" s="105"/>
      <c r="O56" s="14"/>
      <c r="P56" s="35"/>
      <c r="Q56" s="23"/>
      <c r="R56" s="15"/>
      <c r="S56" s="15"/>
      <c r="T56" s="14"/>
      <c r="U56" s="36"/>
      <c r="V56" s="14"/>
      <c r="W56" s="14"/>
      <c r="X56" s="14"/>
      <c r="Y56" s="14"/>
      <c r="Z56" s="29"/>
      <c r="AA56" s="14"/>
      <c r="AB56" s="14"/>
    </row>
    <row r="57" spans="1:28" s="1" customFormat="1" ht="12.75">
      <c r="A57" s="20" t="s">
        <v>3</v>
      </c>
      <c r="B57" s="43" t="s">
        <v>3</v>
      </c>
      <c r="C57" s="37"/>
      <c r="D57" s="12"/>
      <c r="E57" s="113"/>
      <c r="F57" s="114"/>
      <c r="G57" s="130" t="s">
        <v>11</v>
      </c>
      <c r="H57" s="131">
        <f>SUM(H58:H66)</f>
        <v>1</v>
      </c>
      <c r="I57" s="132">
        <f>SUM(I58:I66)</f>
        <v>10000</v>
      </c>
      <c r="J57" s="133"/>
      <c r="K57" s="134"/>
      <c r="L57" s="130" t="s">
        <v>11</v>
      </c>
      <c r="M57" s="131">
        <f>SUM(M58:M66)</f>
        <v>1</v>
      </c>
      <c r="N57" s="132">
        <f>SUM(N58:N66)</f>
        <v>50000</v>
      </c>
      <c r="O57" s="48"/>
      <c r="P57" s="43"/>
      <c r="Q57" s="38"/>
      <c r="R57" s="39"/>
      <c r="S57" s="13"/>
      <c r="T57" s="48"/>
      <c r="U57" s="43"/>
      <c r="V57" s="38"/>
      <c r="W57" s="39"/>
      <c r="X57" s="12"/>
      <c r="Y57" s="48"/>
      <c r="Z57" s="43"/>
      <c r="AA57" s="38"/>
      <c r="AB57" s="39"/>
    </row>
    <row r="58" spans="1:28" s="1" customFormat="1" ht="12.75">
      <c r="A58" s="21"/>
      <c r="B58" s="14" t="s">
        <v>15</v>
      </c>
      <c r="C58" s="23">
        <v>-0.125</v>
      </c>
      <c r="D58" s="14"/>
      <c r="E58" s="118" t="s">
        <v>51</v>
      </c>
      <c r="F58" s="101" t="s">
        <v>133</v>
      </c>
      <c r="G58" s="111" t="s">
        <v>157</v>
      </c>
      <c r="H58" s="104">
        <v>0.25</v>
      </c>
      <c r="I58" s="119">
        <f>H58*$E$9</f>
        <v>2500</v>
      </c>
      <c r="J58" s="120" t="s">
        <v>51</v>
      </c>
      <c r="K58" s="106" t="s">
        <v>152</v>
      </c>
      <c r="L58" s="111" t="s">
        <v>192</v>
      </c>
      <c r="M58" s="104">
        <v>0.42</v>
      </c>
      <c r="N58" s="119">
        <f>M58*$J$9</f>
        <v>21000</v>
      </c>
      <c r="O58" s="21"/>
      <c r="P58" s="25"/>
      <c r="Q58" s="23"/>
      <c r="R58" s="11"/>
      <c r="S58" s="15"/>
      <c r="T58" s="21"/>
      <c r="U58" s="25"/>
      <c r="V58" s="23"/>
      <c r="W58" s="11"/>
      <c r="X58" s="14"/>
      <c r="Y58" s="21"/>
      <c r="Z58" s="25"/>
      <c r="AA58" s="23"/>
      <c r="AB58" s="11"/>
    </row>
    <row r="59" spans="1:28" s="1" customFormat="1" ht="12.75">
      <c r="A59" s="21"/>
      <c r="B59" s="14" t="s">
        <v>5</v>
      </c>
      <c r="C59" s="31">
        <v>0.7</v>
      </c>
      <c r="D59" s="14"/>
      <c r="E59" s="118" t="s">
        <v>52</v>
      </c>
      <c r="F59" s="101" t="s">
        <v>154</v>
      </c>
      <c r="G59" s="111" t="s">
        <v>155</v>
      </c>
      <c r="H59" s="104">
        <v>0.13</v>
      </c>
      <c r="I59" s="119">
        <f>H59*$E$9</f>
        <v>1300</v>
      </c>
      <c r="J59" s="120" t="s">
        <v>52</v>
      </c>
      <c r="K59" s="106" t="s">
        <v>153</v>
      </c>
      <c r="L59" s="111" t="s">
        <v>193</v>
      </c>
      <c r="M59" s="104">
        <v>0.19</v>
      </c>
      <c r="N59" s="119">
        <f>M59*$J$9</f>
        <v>9500</v>
      </c>
      <c r="O59" s="21"/>
      <c r="P59" s="25"/>
      <c r="Q59" s="23"/>
      <c r="R59" s="11"/>
      <c r="S59" s="15"/>
      <c r="T59" s="21"/>
      <c r="U59" s="25"/>
      <c r="V59" s="23"/>
      <c r="W59" s="11"/>
      <c r="X59" s="14"/>
      <c r="Y59" s="21"/>
      <c r="Z59" s="25"/>
      <c r="AA59" s="23"/>
      <c r="AB59" s="11"/>
    </row>
    <row r="60" spans="1:28" s="1" customFormat="1" ht="12.75">
      <c r="A60" s="21"/>
      <c r="B60" s="14" t="s">
        <v>6</v>
      </c>
      <c r="C60" s="47">
        <v>0.1</v>
      </c>
      <c r="D60" s="14"/>
      <c r="E60" s="118" t="s">
        <v>53</v>
      </c>
      <c r="F60" s="106" t="s">
        <v>156</v>
      </c>
      <c r="G60" s="111" t="s">
        <v>160</v>
      </c>
      <c r="H60" s="104">
        <v>0.14</v>
      </c>
      <c r="I60" s="119">
        <f>H60*$E$9</f>
        <v>1400.0000000000002</v>
      </c>
      <c r="J60" s="120" t="s">
        <v>53</v>
      </c>
      <c r="K60" s="106" t="s">
        <v>156</v>
      </c>
      <c r="L60" s="111" t="s">
        <v>160</v>
      </c>
      <c r="M60" s="104">
        <v>0.19</v>
      </c>
      <c r="N60" s="119">
        <f>M60*$J$9</f>
        <v>9500</v>
      </c>
      <c r="O60" s="21"/>
      <c r="P60" s="25"/>
      <c r="Q60" s="23"/>
      <c r="R60" s="11"/>
      <c r="S60" s="15"/>
      <c r="T60" s="21"/>
      <c r="U60" s="25"/>
      <c r="V60" s="23"/>
      <c r="W60" s="11"/>
      <c r="X60" s="14"/>
      <c r="Y60" s="21"/>
      <c r="Z60" s="25"/>
      <c r="AA60" s="23"/>
      <c r="AB60" s="11"/>
    </row>
    <row r="61" spans="1:28" s="1" customFormat="1" ht="12.75">
      <c r="A61" s="21"/>
      <c r="B61" s="14" t="s">
        <v>7</v>
      </c>
      <c r="C61" s="31">
        <v>0.2</v>
      </c>
      <c r="D61" s="14"/>
      <c r="E61" s="118" t="s">
        <v>117</v>
      </c>
      <c r="F61" s="101" t="s">
        <v>228</v>
      </c>
      <c r="G61" s="111" t="s">
        <v>139</v>
      </c>
      <c r="H61" s="104">
        <v>0.28</v>
      </c>
      <c r="I61" s="119">
        <f>H61*$E$9</f>
        <v>2800.0000000000005</v>
      </c>
      <c r="J61" s="120" t="s">
        <v>117</v>
      </c>
      <c r="K61" s="106"/>
      <c r="L61" s="111"/>
      <c r="M61" s="104"/>
      <c r="N61" s="119"/>
      <c r="O61" s="21"/>
      <c r="P61" s="25"/>
      <c r="Q61" s="23"/>
      <c r="R61" s="11"/>
      <c r="S61" s="15"/>
      <c r="T61" s="21"/>
      <c r="U61" s="25"/>
      <c r="V61" s="23"/>
      <c r="W61" s="11"/>
      <c r="X61" s="14"/>
      <c r="Y61" s="21"/>
      <c r="Z61" s="25"/>
      <c r="AA61" s="23"/>
      <c r="AB61" s="11"/>
    </row>
    <row r="62" spans="1:28" s="1" customFormat="1" ht="12.75">
      <c r="A62" s="21"/>
      <c r="B62" s="14"/>
      <c r="C62" s="23"/>
      <c r="D62" s="14"/>
      <c r="E62" s="118" t="s">
        <v>55</v>
      </c>
      <c r="F62" s="101"/>
      <c r="G62" s="111"/>
      <c r="H62" s="104"/>
      <c r="I62" s="119"/>
      <c r="J62" s="120" t="s">
        <v>55</v>
      </c>
      <c r="K62" s="106"/>
      <c r="L62" s="111"/>
      <c r="M62" s="104"/>
      <c r="N62" s="119"/>
      <c r="O62" s="21"/>
      <c r="P62" s="25"/>
      <c r="Q62" s="23"/>
      <c r="R62" s="11"/>
      <c r="S62" s="15"/>
      <c r="T62" s="21"/>
      <c r="U62" s="25"/>
      <c r="V62" s="23"/>
      <c r="W62" s="11"/>
      <c r="X62" s="14"/>
      <c r="Y62" s="21"/>
      <c r="Z62" s="25"/>
      <c r="AA62" s="23"/>
      <c r="AB62" s="11"/>
    </row>
    <row r="63" spans="1:28" s="1" customFormat="1" ht="12.75">
      <c r="A63" s="21"/>
      <c r="B63" s="14"/>
      <c r="C63" s="23"/>
      <c r="D63" s="14"/>
      <c r="E63" s="21" t="s">
        <v>219</v>
      </c>
      <c r="F63" s="14"/>
      <c r="G63" s="57"/>
      <c r="H63" s="54">
        <v>0.02</v>
      </c>
      <c r="I63" s="55">
        <f>H63*$E$9</f>
        <v>200</v>
      </c>
      <c r="J63" s="21" t="s">
        <v>219</v>
      </c>
      <c r="K63" s="14"/>
      <c r="L63" s="57"/>
      <c r="M63" s="54">
        <v>0.02</v>
      </c>
      <c r="N63" s="55">
        <f>M63*$J$9</f>
        <v>1000</v>
      </c>
      <c r="O63" s="21"/>
      <c r="P63" s="14"/>
      <c r="Q63" s="23"/>
      <c r="R63" s="11"/>
      <c r="S63" s="15"/>
      <c r="T63" s="21"/>
      <c r="U63" s="14"/>
      <c r="V63" s="23"/>
      <c r="W63" s="11"/>
      <c r="X63" s="14"/>
      <c r="Y63" s="21"/>
      <c r="Z63" s="14"/>
      <c r="AA63" s="23"/>
      <c r="AB63" s="11"/>
    </row>
    <row r="64" spans="1:28" s="1" customFormat="1" ht="12.75">
      <c r="A64" s="21"/>
      <c r="B64" s="14" t="s">
        <v>163</v>
      </c>
      <c r="C64" s="23" t="s">
        <v>178</v>
      </c>
      <c r="D64" s="14"/>
      <c r="E64" s="21" t="s">
        <v>6</v>
      </c>
      <c r="F64" s="14" t="s">
        <v>211</v>
      </c>
      <c r="G64" s="53" t="s">
        <v>197</v>
      </c>
      <c r="H64" s="54">
        <v>0.18</v>
      </c>
      <c r="I64" s="55">
        <f>H64*$E$9</f>
        <v>1800</v>
      </c>
      <c r="J64" s="56" t="s">
        <v>6</v>
      </c>
      <c r="K64" s="57" t="s">
        <v>211</v>
      </c>
      <c r="L64" s="53" t="s">
        <v>197</v>
      </c>
      <c r="M64" s="54">
        <v>0.18</v>
      </c>
      <c r="N64" s="55">
        <f>M64*$J$9</f>
        <v>9000</v>
      </c>
      <c r="O64" s="21"/>
      <c r="P64" s="28"/>
      <c r="Q64" s="23"/>
      <c r="R64" s="11"/>
      <c r="S64" s="15"/>
      <c r="T64" s="21"/>
      <c r="U64" s="28"/>
      <c r="V64" s="23"/>
      <c r="W64" s="11"/>
      <c r="X64" s="14"/>
      <c r="Y64" s="21"/>
      <c r="Z64" s="28"/>
      <c r="AA64" s="23"/>
      <c r="AB64" s="11"/>
    </row>
    <row r="65" spans="1:28" s="1" customFormat="1" ht="12.75">
      <c r="A65" s="21"/>
      <c r="B65" s="14"/>
      <c r="C65" s="23" t="s">
        <v>171</v>
      </c>
      <c r="D65" s="14"/>
      <c r="E65" s="21"/>
      <c r="F65" s="14"/>
      <c r="G65" s="53"/>
      <c r="H65" s="54"/>
      <c r="I65" s="55"/>
      <c r="J65" s="56"/>
      <c r="K65" s="57"/>
      <c r="L65" s="53"/>
      <c r="M65" s="54"/>
      <c r="N65" s="55"/>
      <c r="O65" s="21"/>
      <c r="P65" s="28"/>
      <c r="Q65" s="23"/>
      <c r="R65" s="11"/>
      <c r="S65" s="15"/>
      <c r="T65" s="21"/>
      <c r="U65" s="28"/>
      <c r="V65" s="23"/>
      <c r="W65" s="11"/>
      <c r="X65" s="14"/>
      <c r="Y65" s="21"/>
      <c r="Z65" s="28"/>
      <c r="AA65" s="23"/>
      <c r="AB65" s="11"/>
    </row>
    <row r="66" spans="1:28" s="1" customFormat="1" ht="12.75">
      <c r="A66" s="21"/>
      <c r="B66" s="14"/>
      <c r="C66" s="23"/>
      <c r="D66" s="14"/>
      <c r="E66" s="21" t="s">
        <v>12</v>
      </c>
      <c r="F66" s="14"/>
      <c r="G66" s="70"/>
      <c r="H66" s="54"/>
      <c r="I66" s="55"/>
      <c r="J66" s="56" t="s">
        <v>12</v>
      </c>
      <c r="K66" s="57"/>
      <c r="L66" s="58"/>
      <c r="M66" s="54"/>
      <c r="N66" s="55"/>
      <c r="O66" s="21"/>
      <c r="P66" s="34"/>
      <c r="Q66" s="23"/>
      <c r="R66" s="11"/>
      <c r="S66" s="15"/>
      <c r="T66" s="21"/>
      <c r="U66" s="35"/>
      <c r="V66" s="23"/>
      <c r="W66" s="11"/>
      <c r="X66" s="14"/>
      <c r="Y66" s="21"/>
      <c r="Z66" s="34"/>
      <c r="AA66" s="23"/>
      <c r="AB66" s="11"/>
    </row>
    <row r="67" spans="1:28" s="1" customFormat="1" ht="12.75">
      <c r="A67" s="21"/>
      <c r="B67" s="14"/>
      <c r="C67" s="23"/>
      <c r="D67" s="14"/>
      <c r="E67" s="21"/>
      <c r="F67" s="14"/>
      <c r="G67" s="70"/>
      <c r="H67" s="54"/>
      <c r="I67" s="55"/>
      <c r="J67" s="56"/>
      <c r="K67" s="14"/>
      <c r="L67" s="53"/>
      <c r="M67" s="54"/>
      <c r="N67" s="55"/>
      <c r="O67" s="21"/>
      <c r="P67" s="34"/>
      <c r="Q67" s="23"/>
      <c r="R67" s="11"/>
      <c r="S67" s="15"/>
      <c r="T67" s="21"/>
      <c r="U67" s="34"/>
      <c r="V67" s="23"/>
      <c r="W67" s="11"/>
      <c r="X67" s="14"/>
      <c r="Y67" s="21"/>
      <c r="Z67" s="35"/>
      <c r="AA67" s="23"/>
      <c r="AB67" s="11"/>
    </row>
    <row r="68" spans="1:28" s="1" customFormat="1" ht="12.75">
      <c r="A68" s="21"/>
      <c r="B68" s="14"/>
      <c r="C68" s="23"/>
      <c r="D68" s="14"/>
      <c r="E68" s="21"/>
      <c r="F68" s="14"/>
      <c r="G68" s="58"/>
      <c r="H68" s="54"/>
      <c r="I68" s="55"/>
      <c r="J68" s="56"/>
      <c r="K68" s="97"/>
      <c r="L68" s="58"/>
      <c r="M68" s="54"/>
      <c r="N68" s="55"/>
      <c r="O68" s="21"/>
      <c r="P68" s="34"/>
      <c r="Q68" s="23"/>
      <c r="R68" s="11"/>
      <c r="S68" s="15"/>
      <c r="T68" s="21"/>
      <c r="U68" s="34"/>
      <c r="V68" s="23"/>
      <c r="W68" s="11"/>
      <c r="X68" s="14"/>
      <c r="Y68" s="21"/>
      <c r="Z68" s="27"/>
      <c r="AA68" s="23"/>
      <c r="AB68" s="11"/>
    </row>
    <row r="69" spans="1:28" s="1" customFormat="1" ht="12.75">
      <c r="A69" s="21"/>
      <c r="B69" s="14"/>
      <c r="C69" s="23"/>
      <c r="D69" s="14"/>
      <c r="E69" s="21"/>
      <c r="F69" s="14"/>
      <c r="G69" s="58"/>
      <c r="H69" s="54"/>
      <c r="I69" s="55"/>
      <c r="J69" s="56"/>
      <c r="K69" s="57"/>
      <c r="L69" s="58"/>
      <c r="M69" s="54"/>
      <c r="N69" s="55"/>
      <c r="O69" s="21"/>
      <c r="P69" s="34"/>
      <c r="Q69" s="23"/>
      <c r="R69" s="11"/>
      <c r="S69" s="15"/>
      <c r="T69" s="21"/>
      <c r="U69" s="34"/>
      <c r="V69" s="23"/>
      <c r="W69" s="11"/>
      <c r="X69" s="14"/>
      <c r="Y69" s="21"/>
      <c r="Z69" s="27"/>
      <c r="AA69" s="23"/>
      <c r="AB69" s="11"/>
    </row>
    <row r="70" spans="1:28" s="1" customFormat="1" ht="12.75">
      <c r="A70" s="21"/>
      <c r="B70" s="14"/>
      <c r="C70" s="23"/>
      <c r="D70" s="14"/>
      <c r="E70" s="21"/>
      <c r="F70" s="14"/>
      <c r="G70" s="58"/>
      <c r="H70" s="54"/>
      <c r="I70" s="55"/>
      <c r="J70" s="56"/>
      <c r="K70" s="14"/>
      <c r="L70" s="70"/>
      <c r="M70" s="54"/>
      <c r="N70" s="55"/>
      <c r="O70" s="21"/>
      <c r="P70" s="34"/>
      <c r="Q70" s="23"/>
      <c r="R70" s="11"/>
      <c r="S70" s="15"/>
      <c r="T70" s="21"/>
      <c r="U70" s="34"/>
      <c r="V70" s="23"/>
      <c r="W70" s="11"/>
      <c r="X70" s="14"/>
      <c r="Y70" s="21"/>
      <c r="Z70" s="27"/>
      <c r="AA70" s="23"/>
      <c r="AB70" s="11"/>
    </row>
    <row r="71" spans="1:28" s="1" customFormat="1" ht="13.5" thickBot="1">
      <c r="A71" s="22"/>
      <c r="B71" s="16"/>
      <c r="C71" s="40"/>
      <c r="D71" s="16"/>
      <c r="E71" s="22"/>
      <c r="F71" s="16"/>
      <c r="G71" s="71"/>
      <c r="H71" s="60"/>
      <c r="I71" s="61"/>
      <c r="J71" s="62"/>
      <c r="K71" s="63"/>
      <c r="L71" s="71"/>
      <c r="M71" s="60"/>
      <c r="N71" s="61"/>
      <c r="O71" s="22"/>
      <c r="P71" s="44"/>
      <c r="Q71" s="40"/>
      <c r="R71" s="17"/>
      <c r="S71" s="18"/>
      <c r="T71" s="22"/>
      <c r="U71" s="41"/>
      <c r="V71" s="40"/>
      <c r="W71" s="17"/>
      <c r="X71" s="16"/>
      <c r="Y71" s="22"/>
      <c r="Z71" s="42"/>
      <c r="AA71" s="40"/>
      <c r="AB71" s="17"/>
    </row>
    <row r="72" spans="1:28" s="1" customFormat="1" ht="13.5" thickBot="1">
      <c r="A72" s="14"/>
      <c r="B72" s="14"/>
      <c r="C72" s="23"/>
      <c r="D72" s="14"/>
      <c r="E72" s="14"/>
      <c r="F72" s="14"/>
      <c r="G72" s="70"/>
      <c r="H72" s="54"/>
      <c r="I72" s="64"/>
      <c r="J72" s="57"/>
      <c r="K72" s="57"/>
      <c r="L72" s="70"/>
      <c r="M72" s="54"/>
      <c r="N72" s="64"/>
      <c r="O72" s="14"/>
      <c r="P72" s="35"/>
      <c r="Q72" s="23"/>
      <c r="R72" s="15"/>
      <c r="S72" s="15"/>
      <c r="T72" s="14"/>
      <c r="U72" s="34"/>
      <c r="V72" s="23"/>
      <c r="W72" s="15"/>
      <c r="X72" s="14"/>
      <c r="Y72" s="14"/>
      <c r="Z72" s="27"/>
      <c r="AA72" s="23"/>
      <c r="AB72" s="15"/>
    </row>
    <row r="73" spans="1:28" s="1" customFormat="1" ht="12.75">
      <c r="A73" s="20" t="s">
        <v>4</v>
      </c>
      <c r="B73" s="43" t="s">
        <v>8</v>
      </c>
      <c r="C73" s="37"/>
      <c r="D73" s="12"/>
      <c r="E73" s="48"/>
      <c r="F73" s="12"/>
      <c r="G73" s="65" t="s">
        <v>11</v>
      </c>
      <c r="H73" s="66">
        <f>SUM(H74:H81)</f>
        <v>1</v>
      </c>
      <c r="I73" s="67">
        <f>SUM(I74:I81)</f>
        <v>10000</v>
      </c>
      <c r="J73" s="68"/>
      <c r="K73" s="69"/>
      <c r="L73" s="65" t="s">
        <v>11</v>
      </c>
      <c r="M73" s="66">
        <f>SUM(M74:M81)</f>
        <v>1</v>
      </c>
      <c r="N73" s="67">
        <f>SUM(N74:N81)</f>
        <v>50000</v>
      </c>
      <c r="O73" s="48"/>
      <c r="P73" s="43"/>
      <c r="Q73" s="38"/>
      <c r="R73" s="39"/>
      <c r="S73" s="13"/>
      <c r="T73" s="48"/>
      <c r="U73" s="43"/>
      <c r="V73" s="38"/>
      <c r="W73" s="39"/>
      <c r="X73" s="12"/>
      <c r="Y73" s="48"/>
      <c r="Z73" s="43"/>
      <c r="AA73" s="38"/>
      <c r="AB73" s="39"/>
    </row>
    <row r="74" spans="1:28" s="1" customFormat="1" ht="12.75">
      <c r="A74" s="21"/>
      <c r="B74" s="14" t="s">
        <v>15</v>
      </c>
      <c r="C74" s="23">
        <v>-0.15</v>
      </c>
      <c r="D74" s="14"/>
      <c r="E74" s="21" t="s">
        <v>51</v>
      </c>
      <c r="F74" s="14" t="s">
        <v>179</v>
      </c>
      <c r="G74" s="53" t="s">
        <v>180</v>
      </c>
      <c r="H74" s="54">
        <v>0.3</v>
      </c>
      <c r="I74" s="55">
        <f>H74*$E$9</f>
        <v>3000</v>
      </c>
      <c r="J74" s="56" t="s">
        <v>51</v>
      </c>
      <c r="K74" s="57" t="s">
        <v>179</v>
      </c>
      <c r="L74" s="53" t="s">
        <v>180</v>
      </c>
      <c r="M74" s="54">
        <v>0.27</v>
      </c>
      <c r="N74" s="55">
        <f>M74*$J$9</f>
        <v>13500</v>
      </c>
      <c r="O74" s="21"/>
      <c r="P74" s="25"/>
      <c r="Q74" s="23"/>
      <c r="R74" s="11"/>
      <c r="S74" s="15"/>
      <c r="T74" s="21"/>
      <c r="U74" s="32"/>
      <c r="V74" s="23"/>
      <c r="W74" s="11"/>
      <c r="X74" s="14"/>
      <c r="Y74" s="21"/>
      <c r="Z74" s="25"/>
      <c r="AA74" s="23"/>
      <c r="AB74" s="11"/>
    </row>
    <row r="75" spans="1:28" s="1" customFormat="1" ht="12.75">
      <c r="A75" s="21"/>
      <c r="B75" s="14" t="s">
        <v>5</v>
      </c>
      <c r="C75" s="31">
        <v>0.85</v>
      </c>
      <c r="D75" s="14"/>
      <c r="E75" s="21" t="s">
        <v>52</v>
      </c>
      <c r="F75" s="14" t="s">
        <v>158</v>
      </c>
      <c r="G75" s="53" t="s">
        <v>159</v>
      </c>
      <c r="H75" s="54">
        <v>0.17</v>
      </c>
      <c r="I75" s="55">
        <f>H75*$E$9</f>
        <v>1700.0000000000002</v>
      </c>
      <c r="J75" s="56" t="s">
        <v>52</v>
      </c>
      <c r="K75" s="57" t="s">
        <v>161</v>
      </c>
      <c r="L75" s="53" t="s">
        <v>194</v>
      </c>
      <c r="M75" s="54">
        <v>0.25</v>
      </c>
      <c r="N75" s="55">
        <f>M75*$J$9</f>
        <v>12500</v>
      </c>
      <c r="O75" s="21"/>
      <c r="P75" s="25"/>
      <c r="Q75" s="23"/>
      <c r="R75" s="11"/>
      <c r="S75" s="15"/>
      <c r="T75" s="21"/>
      <c r="U75" s="33"/>
      <c r="V75" s="23"/>
      <c r="W75" s="11"/>
      <c r="X75" s="14"/>
      <c r="Y75" s="21"/>
      <c r="Z75" s="25"/>
      <c r="AA75" s="23"/>
      <c r="AB75" s="11"/>
    </row>
    <row r="76" spans="1:28" s="1" customFormat="1" ht="12.75">
      <c r="A76" s="21"/>
      <c r="B76" s="14" t="s">
        <v>6</v>
      </c>
      <c r="C76" s="47">
        <v>0</v>
      </c>
      <c r="D76" s="14"/>
      <c r="E76" s="21" t="s">
        <v>53</v>
      </c>
      <c r="F76" s="57" t="s">
        <v>156</v>
      </c>
      <c r="G76" s="53" t="s">
        <v>160</v>
      </c>
      <c r="H76" s="54">
        <v>0.17</v>
      </c>
      <c r="I76" s="55">
        <f>H76*$E$9</f>
        <v>1700.0000000000002</v>
      </c>
      <c r="J76" s="56" t="s">
        <v>53</v>
      </c>
      <c r="K76" s="57" t="s">
        <v>156</v>
      </c>
      <c r="L76" s="53" t="s">
        <v>160</v>
      </c>
      <c r="M76" s="54">
        <v>0.15</v>
      </c>
      <c r="N76" s="55">
        <f>M76*$J$9</f>
        <v>7500</v>
      </c>
      <c r="O76" s="21"/>
      <c r="P76" s="25"/>
      <c r="Q76" s="23"/>
      <c r="R76" s="11"/>
      <c r="S76" s="15"/>
      <c r="T76" s="21"/>
      <c r="U76" s="33"/>
      <c r="V76" s="23"/>
      <c r="W76" s="11"/>
      <c r="X76" s="14"/>
      <c r="Y76" s="21"/>
      <c r="Z76" s="25"/>
      <c r="AA76" s="23"/>
      <c r="AB76" s="11"/>
    </row>
    <row r="77" spans="1:28" s="1" customFormat="1" ht="12.75">
      <c r="A77" s="21"/>
      <c r="B77" s="14" t="s">
        <v>7</v>
      </c>
      <c r="C77" s="31">
        <v>0.15</v>
      </c>
      <c r="D77" s="14"/>
      <c r="E77" s="21" t="s">
        <v>117</v>
      </c>
      <c r="F77" s="52" t="s">
        <v>228</v>
      </c>
      <c r="G77" s="53" t="s">
        <v>139</v>
      </c>
      <c r="H77" s="54">
        <v>0.34</v>
      </c>
      <c r="I77" s="55">
        <f>H77*$E$9</f>
        <v>3400.0000000000005</v>
      </c>
      <c r="J77" s="56" t="s">
        <v>117</v>
      </c>
      <c r="K77" s="72" t="s">
        <v>228</v>
      </c>
      <c r="L77" s="53" t="s">
        <v>139</v>
      </c>
      <c r="M77" s="54">
        <v>0.31</v>
      </c>
      <c r="N77" s="55">
        <f>M77*$J$9</f>
        <v>15500</v>
      </c>
      <c r="O77" s="21"/>
      <c r="P77" s="25"/>
      <c r="Q77" s="23"/>
      <c r="R77" s="11"/>
      <c r="S77" s="15"/>
      <c r="T77" s="21"/>
      <c r="U77" s="33"/>
      <c r="V77" s="23"/>
      <c r="W77" s="11"/>
      <c r="X77" s="14"/>
      <c r="Y77" s="21"/>
      <c r="Z77" s="25"/>
      <c r="AA77" s="23"/>
      <c r="AB77" s="11"/>
    </row>
    <row r="78" spans="1:28" s="1" customFormat="1" ht="12.75">
      <c r="A78" s="21"/>
      <c r="B78" s="14"/>
      <c r="C78" s="23"/>
      <c r="D78" s="14"/>
      <c r="E78" s="21" t="s">
        <v>55</v>
      </c>
      <c r="F78" s="14"/>
      <c r="G78" s="53"/>
      <c r="H78" s="54"/>
      <c r="I78" s="55"/>
      <c r="J78" s="56" t="s">
        <v>55</v>
      </c>
      <c r="K78" s="57"/>
      <c r="L78" s="53"/>
      <c r="M78" s="54"/>
      <c r="N78" s="55"/>
      <c r="O78" s="21"/>
      <c r="P78" s="25"/>
      <c r="Q78" s="23"/>
      <c r="R78" s="11"/>
      <c r="S78" s="15"/>
      <c r="T78" s="21"/>
      <c r="U78" s="33"/>
      <c r="V78" s="23"/>
      <c r="W78" s="11"/>
      <c r="X78" s="14"/>
      <c r="Y78" s="21"/>
      <c r="Z78" s="25"/>
      <c r="AA78" s="23"/>
      <c r="AB78" s="11"/>
    </row>
    <row r="79" spans="1:28" s="1" customFormat="1" ht="12.75">
      <c r="A79" s="21"/>
      <c r="B79" s="14"/>
      <c r="C79" s="23"/>
      <c r="D79" s="14"/>
      <c r="E79" s="21" t="s">
        <v>219</v>
      </c>
      <c r="F79" s="14"/>
      <c r="G79" s="57"/>
      <c r="H79" s="54">
        <v>0.02</v>
      </c>
      <c r="I79" s="55">
        <f>H79*$E$9</f>
        <v>200</v>
      </c>
      <c r="J79" s="21" t="s">
        <v>219</v>
      </c>
      <c r="K79" s="14"/>
      <c r="L79" s="57"/>
      <c r="M79" s="54">
        <v>0.02</v>
      </c>
      <c r="N79" s="55">
        <f>M79*$J$9</f>
        <v>1000</v>
      </c>
      <c r="O79" s="21"/>
      <c r="P79" s="14"/>
      <c r="Q79" s="23"/>
      <c r="R79" s="11"/>
      <c r="S79" s="15"/>
      <c r="T79" s="21"/>
      <c r="U79" s="14"/>
      <c r="V79" s="23"/>
      <c r="W79" s="11"/>
      <c r="X79" s="14"/>
      <c r="Y79" s="21"/>
      <c r="Z79" s="14"/>
      <c r="AA79" s="23"/>
      <c r="AB79" s="11"/>
    </row>
    <row r="80" spans="1:28" s="1" customFormat="1" ht="12.75">
      <c r="A80" s="21"/>
      <c r="B80" s="14" t="s">
        <v>163</v>
      </c>
      <c r="C80" s="23" t="s">
        <v>177</v>
      </c>
      <c r="D80" s="14"/>
      <c r="E80" s="21" t="s">
        <v>6</v>
      </c>
      <c r="F80" s="14"/>
      <c r="G80" s="57"/>
      <c r="H80" s="54"/>
      <c r="I80" s="55"/>
      <c r="J80" s="56" t="s">
        <v>6</v>
      </c>
      <c r="K80" s="57"/>
      <c r="L80" s="57"/>
      <c r="M80" s="54"/>
      <c r="N80" s="55"/>
      <c r="O80" s="21"/>
      <c r="P80" s="14"/>
      <c r="Q80" s="23"/>
      <c r="R80" s="11"/>
      <c r="S80" s="15"/>
      <c r="T80" s="21"/>
      <c r="U80" s="14"/>
      <c r="V80" s="23"/>
      <c r="W80" s="11"/>
      <c r="X80" s="14"/>
      <c r="Y80" s="21"/>
      <c r="Z80" s="14"/>
      <c r="AA80" s="23"/>
      <c r="AB80" s="11"/>
    </row>
    <row r="81" spans="1:28" s="1" customFormat="1" ht="12.75">
      <c r="A81" s="21"/>
      <c r="B81" s="14"/>
      <c r="C81" s="23"/>
      <c r="D81" s="14"/>
      <c r="E81" s="21" t="s">
        <v>12</v>
      </c>
      <c r="F81" s="14"/>
      <c r="G81" s="70"/>
      <c r="H81" s="54"/>
      <c r="I81" s="55"/>
      <c r="J81" s="56" t="s">
        <v>12</v>
      </c>
      <c r="K81" s="57"/>
      <c r="L81" s="70"/>
      <c r="M81" s="54"/>
      <c r="N81" s="55"/>
      <c r="O81" s="21"/>
      <c r="P81" s="34"/>
      <c r="Q81" s="23"/>
      <c r="R81" s="11"/>
      <c r="S81" s="15"/>
      <c r="T81" s="21"/>
      <c r="U81" s="34"/>
      <c r="V81" s="23"/>
      <c r="W81" s="11"/>
      <c r="X81" s="14"/>
      <c r="Y81" s="21"/>
      <c r="Z81" s="34"/>
      <c r="AA81" s="23"/>
      <c r="AB81" s="11"/>
    </row>
    <row r="82" spans="1:28" s="1" customFormat="1" ht="13.5" thickBot="1">
      <c r="A82" s="21"/>
      <c r="B82" s="14"/>
      <c r="C82" s="23"/>
      <c r="D82" s="14"/>
      <c r="E82" s="21"/>
      <c r="F82" s="14"/>
      <c r="G82" s="58"/>
      <c r="H82" s="54"/>
      <c r="I82" s="55"/>
      <c r="J82" s="56"/>
      <c r="K82" s="14"/>
      <c r="L82" s="59"/>
      <c r="M82" s="54"/>
      <c r="N82" s="55"/>
      <c r="O82" s="21"/>
      <c r="P82" s="34"/>
      <c r="Q82" s="23"/>
      <c r="R82" s="11"/>
      <c r="S82" s="15"/>
      <c r="T82" s="21"/>
      <c r="U82" s="34"/>
      <c r="V82" s="23"/>
      <c r="W82" s="11"/>
      <c r="X82" s="14"/>
      <c r="Y82" s="21"/>
      <c r="Z82" s="34"/>
      <c r="AA82" s="23"/>
      <c r="AB82" s="11"/>
    </row>
    <row r="83" spans="1:28" s="1" customFormat="1" ht="12.75">
      <c r="A83" s="21"/>
      <c r="B83" s="14"/>
      <c r="C83" s="23"/>
      <c r="D83" s="14"/>
      <c r="E83" s="21"/>
      <c r="F83" s="14"/>
      <c r="G83" s="58"/>
      <c r="H83" s="54"/>
      <c r="I83" s="55"/>
      <c r="J83" s="56"/>
      <c r="K83" s="97"/>
      <c r="L83" s="58"/>
      <c r="M83" s="54"/>
      <c r="N83" s="55"/>
      <c r="O83" s="21"/>
      <c r="P83" s="34"/>
      <c r="Q83" s="23"/>
      <c r="R83" s="11"/>
      <c r="S83" s="15"/>
      <c r="T83" s="21"/>
      <c r="U83" s="34"/>
      <c r="V83" s="23"/>
      <c r="W83" s="11"/>
      <c r="X83" s="14"/>
      <c r="Y83" s="21"/>
      <c r="Z83" s="34"/>
      <c r="AA83" s="23"/>
      <c r="AB83" s="11"/>
    </row>
    <row r="84" spans="1:28" s="1" customFormat="1" ht="12.75">
      <c r="A84" s="21"/>
      <c r="B84" s="14"/>
      <c r="C84" s="23"/>
      <c r="D84" s="14"/>
      <c r="E84" s="21"/>
      <c r="F84" s="14"/>
      <c r="G84" s="58"/>
      <c r="H84" s="54"/>
      <c r="I84" s="55"/>
      <c r="J84" s="56"/>
      <c r="K84" s="57"/>
      <c r="L84" s="58"/>
      <c r="M84" s="54"/>
      <c r="N84" s="55"/>
      <c r="O84" s="21"/>
      <c r="P84" s="34"/>
      <c r="Q84" s="23"/>
      <c r="R84" s="11"/>
      <c r="S84" s="15"/>
      <c r="T84" s="21"/>
      <c r="U84" s="34"/>
      <c r="V84" s="14"/>
      <c r="W84" s="10"/>
      <c r="X84" s="14"/>
      <c r="Y84" s="21"/>
      <c r="Z84" s="27"/>
      <c r="AA84" s="14"/>
      <c r="AB84" s="10"/>
    </row>
    <row r="85" spans="1:28" s="1" customFormat="1" ht="13.5" thickBot="1">
      <c r="A85" s="22"/>
      <c r="B85" s="16"/>
      <c r="C85" s="40"/>
      <c r="D85" s="16"/>
      <c r="E85" s="22"/>
      <c r="F85" s="16"/>
      <c r="G85" s="59"/>
      <c r="H85" s="60"/>
      <c r="I85" s="61"/>
      <c r="J85" s="62"/>
      <c r="K85" s="14"/>
      <c r="L85" s="59"/>
      <c r="M85" s="60"/>
      <c r="N85" s="61"/>
      <c r="O85" s="22"/>
      <c r="P85" s="41"/>
      <c r="Q85" s="40"/>
      <c r="R85" s="17"/>
      <c r="S85" s="18"/>
      <c r="T85" s="22"/>
      <c r="U85" s="41"/>
      <c r="V85" s="16"/>
      <c r="W85" s="19"/>
      <c r="X85" s="16"/>
      <c r="Y85" s="22"/>
      <c r="Z85" s="42"/>
      <c r="AA85" s="16"/>
      <c r="AB85" s="19"/>
    </row>
    <row r="86" spans="7:14" ht="12.75">
      <c r="G86" s="73"/>
      <c r="H86" s="78"/>
      <c r="I86" s="79"/>
      <c r="J86" s="77"/>
      <c r="K86" s="77"/>
      <c r="L86" s="73"/>
      <c r="M86" s="78"/>
      <c r="N86" s="79"/>
    </row>
    <row r="87" spans="7:14" ht="12.75">
      <c r="G87" s="77"/>
      <c r="H87" s="78"/>
      <c r="I87" s="79"/>
      <c r="J87" s="77"/>
      <c r="K87" s="77"/>
      <c r="L87" s="77"/>
      <c r="M87" s="78"/>
      <c r="N87" s="79"/>
    </row>
    <row r="88" spans="7:14" ht="12.75">
      <c r="G88" s="77"/>
      <c r="H88" s="78"/>
      <c r="I88" s="79"/>
      <c r="J88" s="77"/>
      <c r="K88" s="77"/>
      <c r="L88" s="77"/>
      <c r="M88" s="78"/>
      <c r="N88" s="79"/>
    </row>
  </sheetData>
  <sheetProtection/>
  <mergeCells count="5">
    <mergeCell ref="T9:W9"/>
    <mergeCell ref="Y9:AB9"/>
    <mergeCell ref="E9:I9"/>
    <mergeCell ref="J9:N9"/>
    <mergeCell ref="O9:R9"/>
  </mergeCells>
  <printOptions/>
  <pageMargins left="0.33" right="0.3" top="0.31" bottom="0.46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Keegan &amp; Company,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 Keegan &amp; Company, Inc.</dc:creator>
  <cp:keywords/>
  <dc:description/>
  <cp:lastModifiedBy>MS Secretary of State</cp:lastModifiedBy>
  <cp:lastPrinted>2006-11-22T16:02:57Z</cp:lastPrinted>
  <dcterms:created xsi:type="dcterms:W3CDTF">2006-03-10T21:53:27Z</dcterms:created>
  <dcterms:modified xsi:type="dcterms:W3CDTF">2010-02-15T19:05:45Z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